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27F8C91E-5C7A-4953-8058-011B85C557F3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國籍" sheetId="2" r:id="rId1"/>
  </sheets>
  <calcPr calcId="191029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D35" i="2"/>
  <c r="F35" i="2" s="1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<sst xmlns="http://schemas.openxmlformats.org/spreadsheetml/2006/main" count="98" uniqueCount="56">
  <si>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</si>
  <si>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</si>
  <si>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</si>
  <si>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</si>
  <si>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</si>
  <si>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</si>
  <si>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</si>
  <si>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</si>
  <si>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</si>
  <si>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</si>
  <si>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</si>
  <si>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</si>
  <si>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</si>
  <si>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</si>
  <si>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</si>
  <si>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</si>
  <si>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</si>
  <si>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</si>
  <si>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</si>
  <si>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</si>
  <si>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</si>
  <si>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</si>
  <si>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</si>
  <si>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</si>
  <si>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</si>
  <si>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</si>
  <si>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</si>
  <si>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</si>
  <si>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</si>
  <si>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</si>
  <si>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</si>
  <si>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</si>
  <si>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</si>
  <si>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</si>
  <si>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</si>
  <si>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</si>
  <si>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</si>
  <si>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</si>
  <si>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</si>
  <si>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</si>
  <si>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</si>
  <si>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</si>
  <si>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</si>
  <si>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</si>
  <si>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</si>
  <si>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</si>
  <si>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</si>
  <si>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</si>
  <si>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</si>
  <si>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</si>
  <si>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</si>
  <si>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</si>
  <si>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</si>
  <si>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110年1至12月來臺旅客人次及成長率－按國籍分
Table 1-3 Visitor Arrivals by Nationality,
 January-December, 2021</t>
  </si>
  <si>
    <t>110年1至12月
Jan.-December., 2021</t>
  </si>
  <si>
    <t>109年1至12月
Jan.-December.,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</si>
</sst>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9910</v>
      </c>
      <c r="E3" s="4">
        <v>268798</v>
      </c>
      <c r="F3" s="5">
        <f>IF(E3=0,"-",(D3-E3)/E3*100)</f>
        <v>-96.313216616195064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3165</v>
      </c>
      <c r="E4" s="4">
        <v>179190</v>
      </c>
      <c r="F4" s="5">
        <f t="shared" ref="F4:F46" si="0">IF(E4=0,"-",(D4-E4)/E4*100)</f>
        <v>-98.233718399464252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1945</v>
      </c>
      <c r="E5" s="4">
        <v>6865</v>
      </c>
      <c r="F5" s="5">
        <f t="shared" si="0"/>
        <v>-71.667880553532413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691</v>
      </c>
      <c r="E6" s="4">
        <v>2608</v>
      </c>
      <c r="F6" s="5">
        <f t="shared" si="0"/>
        <v>-73.504601226993856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6188</v>
      </c>
      <c r="E7" s="4">
        <v>74788</v>
      </c>
      <c r="F7" s="5">
        <f t="shared" si="0"/>
        <v>-91.725945338824417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2309</v>
      </c>
      <c r="E8" s="4">
        <v>46225</v>
      </c>
      <c r="F8" s="5">
        <f t="shared" si="0"/>
        <v>-95.004867495943756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14131</v>
      </c>
      <c r="E9" s="4">
        <v>56725</v>
      </c>
      <c r="F9" s="5">
        <f t="shared" si="0"/>
        <v>-75.088585279858961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9350</v>
      </c>
      <c r="E10" s="4">
        <v>77914</v>
      </c>
      <c r="F10" s="5">
        <f t="shared" si="0"/>
        <v>-87.999589290756475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7534</v>
      </c>
      <c r="E11" s="4">
        <v>63303</v>
      </c>
      <c r="F11" s="5">
        <f t="shared" si="0"/>
        <v>-88.098510339162445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24872</v>
      </c>
      <c r="E12" s="4">
        <v>110053</v>
      </c>
      <c r="F12" s="5">
        <f t="shared" si="0"/>
        <v>-77.399980009631719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1148</v>
      </c>
      <c r="E13" s="4">
        <f>E14-E7-E8-E9-E10-E11-E12</f>
        <v>5425</v>
      </c>
      <c r="F13" s="5">
        <f t="shared" si="0"/>
        <v>-78.838709677419345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65532</v>
      </c>
      <c r="E14" s="4">
        <v>434433</v>
      </c>
      <c r="F14" s="5">
        <f t="shared" si="0"/>
        <v>-84.91551056204294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640</v>
      </c>
      <c r="E15" s="4">
        <f>E16-E3-E4-E5-E6-E14</f>
        <v>1935</v>
      </c>
      <c r="F15" s="5">
        <f t="shared" si="0"/>
        <v>-66.925064599483207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81883</v>
      </c>
      <c r="E16" s="4">
        <v>893829</v>
      </c>
      <c r="F16" s="5">
        <f t="shared" si="0"/>
        <v>-90.839075483118137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1101</v>
      </c>
      <c r="E17" s="4">
        <v>22078</v>
      </c>
      <c r="F17" s="5">
        <f t="shared" si="0"/>
        <v>-95.013135247757958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9680</v>
      </c>
      <c r="E18" s="4">
        <v>82989</v>
      </c>
      <c r="F18" s="5">
        <f t="shared" si="0"/>
        <v>-88.335803540228213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176</v>
      </c>
      <c r="E19" s="4">
        <v>621</v>
      </c>
      <c r="F19" s="5">
        <f t="shared" si="0"/>
        <v>-71.658615136876008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140</v>
      </c>
      <c r="E20" s="4">
        <v>803</v>
      </c>
      <c r="F20" s="5">
        <f t="shared" si="0"/>
        <v>-82.565379825653793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27</v>
      </c>
      <c r="E21" s="4">
        <v>224</v>
      </c>
      <c r="F21" s="5">
        <f t="shared" si="0"/>
        <v>-87.946428571428569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1051</v>
      </c>
      <c r="E22" s="4">
        <f>E23-E17-E18-E19-E20-E21</f>
        <v>2733</v>
      </c>
      <c r="F22" s="5">
        <f>IF(E22=0,"-",(D22-E22)/E22*100)</f>
        <v>-61.544090742773506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12175</v>
      </c>
      <c r="E23" s="4">
        <v>109448</v>
      </c>
      <c r="F23" s="5">
        <f t="shared" si="0"/>
        <v>-88.875995906731958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669</v>
      </c>
      <c r="E24" s="4">
        <v>1705</v>
      </c>
      <c r="F24" s="5">
        <f t="shared" si="0"/>
        <v>-60.762463343108507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1516</v>
      </c>
      <c r="E25" s="4">
        <v>9915</v>
      </c>
      <c r="F25" s="5">
        <f t="shared" si="0"/>
        <v>-84.710035300050421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1856</v>
      </c>
      <c r="E26" s="4">
        <v>9650</v>
      </c>
      <c r="F26" s="5">
        <f t="shared" si="0"/>
        <v>-80.766839378238345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554</v>
      </c>
      <c r="E27" s="4">
        <v>2591</v>
      </c>
      <c r="F27" s="5">
        <f t="shared" si="0"/>
        <v>-78.618294094944048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2045</v>
      </c>
      <c r="E28" s="4">
        <v>5433</v>
      </c>
      <c r="F28" s="5">
        <f t="shared" si="0"/>
        <v>-62.359653966501014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187</v>
      </c>
      <c r="E29" s="4">
        <v>1484</v>
      </c>
      <c r="F29" s="5">
        <f t="shared" si="0"/>
        <v>-87.398921832884099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411</v>
      </c>
      <c r="E30" s="4">
        <v>2136</v>
      </c>
      <c r="F30" s="5">
        <f t="shared" si="0"/>
        <v>-80.758426966292134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2903</v>
      </c>
      <c r="E31" s="4">
        <v>15246</v>
      </c>
      <c r="F31" s="5">
        <f t="shared" si="0"/>
        <v>-80.958940049849133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233</v>
      </c>
      <c r="E32" s="4">
        <v>1636</v>
      </c>
      <c r="F32" s="5">
        <f t="shared" si="0"/>
        <v>-85.757946210268955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69</v>
      </c>
      <c r="E33" s="4">
        <v>317</v>
      </c>
      <c r="F33" s="5">
        <f t="shared" si="0"/>
        <v>-78.233438485804413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267</v>
      </c>
      <c r="E34" s="4">
        <v>1556</v>
      </c>
      <c r="F34" s="5">
        <f t="shared" si="0"/>
        <v>-82.840616966580981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5416</v>
      </c>
      <c r="E35" s="4">
        <f>E36-E24-E25-E26-E27-E28-E29-E30-E31-E32-E33-E34</f>
        <v>14957</v>
      </c>
      <c r="F35" s="5">
        <f t="shared" si="0"/>
        <v>-63.789529985959746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16126</v>
      </c>
      <c r="E36" s="4">
        <v>66626</v>
      </c>
      <c r="F36" s="5">
        <f t="shared" si="0"/>
        <v>-75.796235703779303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492</v>
      </c>
      <c r="E37" s="4">
        <v>19633</v>
      </c>
      <c r="F37" s="5">
        <f t="shared" si="0"/>
        <v>-97.494015178525956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151</v>
      </c>
      <c r="E38" s="4">
        <v>3455</v>
      </c>
      <c r="F38" s="5">
        <f t="shared" si="0"/>
        <v>-95.629522431259034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629</v>
      </c>
      <c r="E39" s="4">
        <f>E40-E37-E38</f>
        <v>574</v>
      </c>
      <c r="F39" s="5">
        <f t="shared" si="0"/>
        <v>9.5818815331010452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1272</v>
      </c>
      <c r="E40" s="4">
        <v>23662</v>
      </c>
      <c r="F40" s="5">
        <f t="shared" si="0"/>
        <v>-94.624292113937955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343</v>
      </c>
      <c r="E41" s="4">
        <v>1260</v>
      </c>
      <c r="F41" s="5">
        <f t="shared" si="0"/>
        <v>-72.777777777777771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543</v>
      </c>
      <c r="E42" s="4">
        <f>E43-E41</f>
        <v>1281</v>
      </c>
      <c r="F42" s="5">
        <f t="shared" si="0"/>
        <v>-57.611241217798593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886</v>
      </c>
      <c r="E43" s="4">
        <v>2541</v>
      </c>
      <c r="F43" s="5">
        <f t="shared" si="0"/>
        <v>-65.13183785911059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68</v>
      </c>
      <c r="E44" s="4">
        <v>215</v>
      </c>
      <c r="F44" s="5">
        <f t="shared" si="0"/>
        <v>-68.372093023255815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28069</v>
      </c>
      <c r="E45" s="4">
        <v>281540</v>
      </c>
      <c r="F45" s="5">
        <f t="shared" si="0"/>
        <v>-90.030191091851947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140479</v>
      </c>
      <c r="E46" s="8">
        <f>E44+E43+E40+E36+E23+E16+E45</f>
        <v>1377861</v>
      </c>
      <c r="F46" s="5">
        <f t="shared" si="0"/>
        <v>-89.804559385888709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2022-01-11T00:57:55Z</dcterms:modified>
</cp:coreProperties>
</file>