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E087C7C0-BD90-4448-88F4-333A7492CC4F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國籍" sheetId="2" r:id="rId1"/>
  </sheets>
  <calcPr calcId="191029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D42" i="2"/>
  <c r="F41" i="2"/>
  <c r="F40" i="2"/>
  <c r="E39" i="2"/>
  <c r="F39" i="2" s="1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  <c r="F42" i="2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<sst xmlns="http://schemas.openxmlformats.org/spreadsheetml/2006/main" count="98" uniqueCount="56">
  <si>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</si>
  <si>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</si>
  <si>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</si>
  <si>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</si>
  <si>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</si>
  <si>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</si>
  <si>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</si>
  <si>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</si>
  <si>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</si>
  <si>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</si>
  <si>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</si>
  <si>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</si>
  <si>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</si>
  <si>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</si>
  <si>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</si>
  <si>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</si>
  <si>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</si>
  <si>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</si>
  <si>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</si>
  <si>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</si>
  <si>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</si>
  <si>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</si>
  <si>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</si>
  <si>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</si>
  <si>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</si>
  <si>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</si>
  <si>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</si>
  <si>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</si>
  <si>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</si>
  <si>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</si>
  <si>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</si>
  <si>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</si>
  <si>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</si>
  <si>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</si>
  <si>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</si>
  <si>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</si>
  <si>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</si>
  <si>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</si>
  <si>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</si>
  <si>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</si>
  <si>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</si>
  <si>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</si>
  <si>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</si>
  <si>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</si>
  <si>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</si>
  <si>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</si>
  <si>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</si>
  <si>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</si>
  <si>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</si>
  <si>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</si>
  <si>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</si>
  <si>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</si>
  <si>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</si>
  <si>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110年12月來臺旅客人次及成長率－按國籍分
Table 1-3 Visitor Arrivals by Nationality,
 December, 2021</t>
  </si>
  <si>
    <t>110年12月
Dec.., 2021</t>
  </si>
  <si>
    <t>109年12月
Dec..,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</si>
</sst>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730</v>
      </c>
      <c r="E3" s="4">
        <v>876</v>
      </c>
      <c r="F3" s="5">
        <f>IF(E3=0,"-",(D3-E3)/E3*100)</f>
        <v>-16.666666666666664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286</v>
      </c>
      <c r="E4" s="4">
        <v>378</v>
      </c>
      <c r="F4" s="5">
        <f t="shared" ref="F4:F46" si="0">IF(E4=0,"-",(D4-E4)/E4*100)</f>
        <v>-24.338624338624339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223</v>
      </c>
      <c r="E5" s="4">
        <v>188</v>
      </c>
      <c r="F5" s="5">
        <f t="shared" si="0"/>
        <v>18.617021276595743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50</v>
      </c>
      <c r="E6" s="4">
        <v>61</v>
      </c>
      <c r="F6" s="5">
        <f t="shared" si="0"/>
        <v>-18.032786885245901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273</v>
      </c>
      <c r="E7" s="4">
        <v>446</v>
      </c>
      <c r="F7" s="5">
        <f t="shared" si="0"/>
        <v>-38.789237668161434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341</v>
      </c>
      <c r="E8" s="4">
        <v>246</v>
      </c>
      <c r="F8" s="5">
        <f t="shared" si="0"/>
        <v>38.617886178861788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1494</v>
      </c>
      <c r="E9" s="4">
        <v>2937</v>
      </c>
      <c r="F9" s="5">
        <f t="shared" si="0"/>
        <v>-49.131767109295197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841</v>
      </c>
      <c r="E10" s="4">
        <v>2861</v>
      </c>
      <c r="F10" s="5">
        <f t="shared" si="0"/>
        <v>-70.604683677036007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382</v>
      </c>
      <c r="E11" s="4">
        <v>1886</v>
      </c>
      <c r="F11" s="5">
        <f t="shared" si="0"/>
        <v>-79.745493107104977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458</v>
      </c>
      <c r="E12" s="4">
        <v>6970</v>
      </c>
      <c r="F12" s="5">
        <f t="shared" si="0"/>
        <v>-93.428981348637024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64</v>
      </c>
      <c r="E13" s="4">
        <f>E14-E7-E8-E9-E10-E11-E12</f>
        <v>357</v>
      </c>
      <c r="F13" s="5">
        <f t="shared" si="0"/>
        <v>-82.072829131652654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3853</v>
      </c>
      <c r="E14" s="4">
        <v>15703</v>
      </c>
      <c r="F14" s="5">
        <f t="shared" si="0"/>
        <v>-75.463287269948424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28</v>
      </c>
      <c r="E15" s="4">
        <f>E16-E3-E4-E5-E6-E14</f>
        <v>48</v>
      </c>
      <c r="F15" s="5">
        <f t="shared" si="0"/>
        <v>-41.666666666666671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5170</v>
      </c>
      <c r="E16" s="4">
        <v>17254</v>
      </c>
      <c r="F16" s="5">
        <f t="shared" si="0"/>
        <v>-70.03593369653413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123</v>
      </c>
      <c r="E17" s="4">
        <v>133</v>
      </c>
      <c r="F17" s="5">
        <f t="shared" si="0"/>
        <v>-7.518796992481203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862</v>
      </c>
      <c r="E18" s="4">
        <v>1033</v>
      </c>
      <c r="F18" s="5">
        <f t="shared" si="0"/>
        <v>-16.553727008712489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2</v>
      </c>
      <c r="E19" s="4">
        <v>7</v>
      </c>
      <c r="F19" s="5">
        <f t="shared" si="0"/>
        <v>-71.428571428571431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6</v>
      </c>
      <c r="E20" s="4">
        <v>28</v>
      </c>
      <c r="F20" s="5">
        <f t="shared" si="0"/>
        <v>-78.571428571428569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2</v>
      </c>
      <c r="E21" s="4">
        <v>5</v>
      </c>
      <c r="F21" s="5">
        <f t="shared" si="0"/>
        <v>-60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31</v>
      </c>
      <c r="E22" s="4">
        <f>E23-E17-E18-E19-E20-E21</f>
        <v>40</v>
      </c>
      <c r="F22" s="5">
        <f>IF(E22=0,"-",(D22-E22)/E22*100)</f>
        <v>-22.5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1026</v>
      </c>
      <c r="E23" s="4">
        <v>1246</v>
      </c>
      <c r="F23" s="5">
        <f t="shared" si="0"/>
        <v>-17.656500802568218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27</v>
      </c>
      <c r="E24" s="4">
        <v>37</v>
      </c>
      <c r="F24" s="5">
        <f t="shared" si="0"/>
        <v>-27.027027027027028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78</v>
      </c>
      <c r="E25" s="4">
        <v>106</v>
      </c>
      <c r="F25" s="5">
        <f t="shared" si="0"/>
        <v>-26.415094339622641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137</v>
      </c>
      <c r="E26" s="4">
        <v>138</v>
      </c>
      <c r="F26" s="5">
        <f t="shared" si="0"/>
        <v>-0.72463768115942029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37</v>
      </c>
      <c r="E27" s="4">
        <v>25</v>
      </c>
      <c r="F27" s="5">
        <f t="shared" si="0"/>
        <v>48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170</v>
      </c>
      <c r="E28" s="4">
        <v>106</v>
      </c>
      <c r="F28" s="5">
        <f t="shared" si="0"/>
        <v>60.377358490566039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9</v>
      </c>
      <c r="E29" s="4">
        <v>16</v>
      </c>
      <c r="F29" s="5">
        <f t="shared" si="0"/>
        <v>-43.75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20</v>
      </c>
      <c r="E30" s="4">
        <v>15</v>
      </c>
      <c r="F30" s="5">
        <f t="shared" si="0"/>
        <v>33.333333333333329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215</v>
      </c>
      <c r="E31" s="4">
        <v>206</v>
      </c>
      <c r="F31" s="5">
        <f t="shared" si="0"/>
        <v>4.3689320388349513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14</v>
      </c>
      <c r="E32" s="4">
        <v>22</v>
      </c>
      <c r="F32" s="5">
        <f t="shared" si="0"/>
        <v>-36.363636363636367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6</v>
      </c>
      <c r="E33" s="4">
        <v>6</v>
      </c>
      <c r="F33" s="5">
        <f t="shared" si="0"/>
        <v>0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26</v>
      </c>
      <c r="E34" s="4">
        <v>23</v>
      </c>
      <c r="F34" s="5">
        <f t="shared" si="0"/>
        <v>13.043478260869565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354</v>
      </c>
      <c r="E35" s="4">
        <f>E36-E24-E25-E26-E27-E28-E29-E30-E31-E32-E33-E34</f>
        <v>273</v>
      </c>
      <c r="F35" s="5">
        <f t="shared" si="0"/>
        <v>29.670329670329672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1093</v>
      </c>
      <c r="E36" s="4">
        <v>973</v>
      </c>
      <c r="F36" s="5">
        <f t="shared" si="0"/>
        <v>12.332990750256938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63</v>
      </c>
      <c r="E37" s="4">
        <v>60</v>
      </c>
      <c r="F37" s="5">
        <f t="shared" si="0"/>
        <v>5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17</v>
      </c>
      <c r="E38" s="4">
        <v>17</v>
      </c>
      <c r="F38" s="5">
        <f t="shared" si="0"/>
        <v>0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40</v>
      </c>
      <c r="E39" s="4">
        <f>E40-E37-E38</f>
        <v>30</v>
      </c>
      <c r="F39" s="5">
        <f t="shared" si="0"/>
        <v>33.333333333333329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120</v>
      </c>
      <c r="E40" s="4">
        <v>107</v>
      </c>
      <c r="F40" s="5">
        <f t="shared" si="0"/>
        <v>12.149532710280374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17</v>
      </c>
      <c r="E41" s="4">
        <v>40</v>
      </c>
      <c r="F41" s="5">
        <f t="shared" si="0"/>
        <v>-57.499999999999993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37</v>
      </c>
      <c r="E42" s="4">
        <f>E43-E41</f>
        <v>81</v>
      </c>
      <c r="F42" s="5">
        <f t="shared" si="0"/>
        <v>-54.320987654320987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54</v>
      </c>
      <c r="E43" s="4">
        <v>121</v>
      </c>
      <c r="F43" s="5">
        <f t="shared" si="0"/>
        <v>-55.371900826446286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2</v>
      </c>
      <c r="E44" s="4">
        <v>0</v>
      </c>
      <c r="F44" s="5" t="str">
        <f t="shared" si="0"/>
        <v>-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2527</v>
      </c>
      <c r="E45" s="4">
        <v>2311</v>
      </c>
      <c r="F45" s="5">
        <f t="shared" si="0"/>
        <v>9.3466032020770218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9992</v>
      </c>
      <c r="E46" s="8">
        <f>E44+E43+E40+E36+E23+E16+E45</f>
        <v>22012</v>
      </c>
      <c r="F46" s="5">
        <f t="shared" si="0"/>
        <v>-54.606578230056336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2022-01-11T00:58:15Z</dcterms:modified>
</cp:coreProperties>
</file>