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<sst xmlns="http://schemas.openxmlformats.org/spreadsheetml/2006/main" count="117" uniqueCount="72">
  <si>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</si>
  <si>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</si>
  <si>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</si>
  <si>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</si>
  <si>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</si>
  <si>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</si>
  <si>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</si>
  <si>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</si>
  <si>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</si>
  <si>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</si>
  <si>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</si>
  <si>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</si>
  <si>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</si>
  <si>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</si>
  <si>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</si>
  <si>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</si>
  <si>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</si>
  <si>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</si>
  <si>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</si>
  <si>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</si>
  <si>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</si>
  <si>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</si>
  <si>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</si>
  <si>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</si>
  <si>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</si>
  <si>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</si>
  <si>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</si>
  <si>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</si>
  <si>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</si>
  <si>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</si>
  <si>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</si>
  <si>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</si>
  <si>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</si>
  <si>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</si>
  <si>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</si>
  <si>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</si>
  <si>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</si>
  <si>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</si>
  <si>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</si>
  <si>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</si>
  <si>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</si>
  <si>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</si>
  <si>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</si>
  <si>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</si>
  <si>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</si>
  <si>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</si>
  <si>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</si>
  <si>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</si>
  <si>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</si>
  <si>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</si>
  <si>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</si>
  <si>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</si>
  <si>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</si>
  <si>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</si>
  <si>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</si>
  <si>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</si>
  <si>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</si>
  <si>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</si>
  <si>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</si>
  <si>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</si>
  <si>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</si>
  <si>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</si>
  <si>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</si>
  <si>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</si>
  <si>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</si>
  <si>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</si>
  <si>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</si>
  <si>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</si>
  <si>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</si>
  <si>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</si>
  <si>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110年11月來臺旅客人次～按停留夜數分
Table 1-8  Visitor Arrivals  by Length of Stay,
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</si>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</sst>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3</v>
      </c>
      <c r="J3" s="4">
        <v>17</v>
      </c>
      <c r="K3" s="4">
        <v>22</v>
      </c>
      <c r="L3" s="4">
        <v>4</v>
      </c>
      <c r="M3" s="4">
        <v>264</v>
      </c>
      <c r="N3" s="11">
        <f>SUM(D3:M3)</f>
        <v>310</v>
      </c>
      <c r="O3" s="4">
        <v>35628</v>
      </c>
      <c r="P3" s="4">
        <v>1668</v>
      </c>
      <c r="Q3" s="11">
        <f>SUM(D3:L3)</f>
        <v>46</v>
      </c>
      <c r="R3" s="6">
        <f t="shared" ref="R3:R48" si="0">IF(P3&lt;&gt;0,P3/SUM(D3:L3),0)</f>
        <v>36.260869565217391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24</v>
      </c>
      <c r="E4" s="5">
        <v>12</v>
      </c>
      <c r="F4" s="5">
        <v>10</v>
      </c>
      <c r="G4" s="5">
        <v>3</v>
      </c>
      <c r="H4" s="5">
        <v>0</v>
      </c>
      <c r="I4" s="5">
        <v>2</v>
      </c>
      <c r="J4" s="5">
        <v>13</v>
      </c>
      <c r="K4" s="5">
        <v>17</v>
      </c>
      <c r="L4" s="5">
        <v>8</v>
      </c>
      <c r="M4" s="5">
        <v>656</v>
      </c>
      <c r="N4" s="11">
        <f t="shared" ref="N4:N14" si="1">SUM(D4:M4)</f>
        <v>745</v>
      </c>
      <c r="O4" s="5">
        <v>100045</v>
      </c>
      <c r="P4" s="5">
        <v>1745</v>
      </c>
      <c r="Q4" s="11">
        <f t="shared" ref="Q4:Q48" si="2">SUM(D4:L4)</f>
        <v>89</v>
      </c>
      <c r="R4" s="6">
        <f t="shared" si="0"/>
        <v>19.606741573033709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51</v>
      </c>
      <c r="K5" s="5">
        <v>74</v>
      </c>
      <c r="L5" s="5">
        <v>71</v>
      </c>
      <c r="M5" s="5">
        <v>459</v>
      </c>
      <c r="N5" s="11">
        <f t="shared" si="1"/>
        <v>656</v>
      </c>
      <c r="O5" s="5">
        <v>197674</v>
      </c>
      <c r="P5" s="5">
        <v>9854</v>
      </c>
      <c r="Q5" s="11">
        <f t="shared" si="2"/>
        <v>197</v>
      </c>
      <c r="R5" s="6">
        <f t="shared" si="0"/>
        <v>50.020304568527919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1</v>
      </c>
      <c r="E6" s="5">
        <v>5</v>
      </c>
      <c r="F6" s="5">
        <v>0</v>
      </c>
      <c r="G6" s="5">
        <v>0</v>
      </c>
      <c r="H6" s="5">
        <v>0</v>
      </c>
      <c r="I6" s="5">
        <v>2</v>
      </c>
      <c r="J6" s="5">
        <v>16</v>
      </c>
      <c r="K6" s="5">
        <v>18</v>
      </c>
      <c r="L6" s="5">
        <v>18</v>
      </c>
      <c r="M6" s="5">
        <v>167</v>
      </c>
      <c r="N6" s="11">
        <f t="shared" si="1"/>
        <v>227</v>
      </c>
      <c r="O6" s="5">
        <v>73746</v>
      </c>
      <c r="P6" s="5">
        <v>2572</v>
      </c>
      <c r="Q6" s="11">
        <f t="shared" si="2"/>
        <v>60</v>
      </c>
      <c r="R6" s="6">
        <f t="shared" si="0"/>
        <v>42.866666666666667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0</v>
      </c>
      <c r="E7" s="5">
        <v>3</v>
      </c>
      <c r="F7" s="5">
        <v>0</v>
      </c>
      <c r="G7" s="5">
        <v>0</v>
      </c>
      <c r="H7" s="5">
        <v>0</v>
      </c>
      <c r="I7" s="5">
        <v>1</v>
      </c>
      <c r="J7" s="5">
        <v>6</v>
      </c>
      <c r="K7" s="5">
        <v>15</v>
      </c>
      <c r="L7" s="5">
        <v>5</v>
      </c>
      <c r="M7" s="5">
        <v>149</v>
      </c>
      <c r="N7" s="11">
        <f t="shared" si="1"/>
        <v>179</v>
      </c>
      <c r="O7" s="5">
        <v>86884</v>
      </c>
      <c r="P7" s="5">
        <v>1096</v>
      </c>
      <c r="Q7" s="11">
        <f t="shared" si="2"/>
        <v>30</v>
      </c>
      <c r="R7" s="6">
        <f t="shared" si="0"/>
        <v>36.533333333333331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26</v>
      </c>
      <c r="L8" s="5">
        <v>4</v>
      </c>
      <c r="M8" s="5">
        <v>30</v>
      </c>
      <c r="N8" s="11">
        <f t="shared" si="1"/>
        <v>62</v>
      </c>
      <c r="O8" s="5">
        <v>14523</v>
      </c>
      <c r="P8" s="5">
        <v>1535</v>
      </c>
      <c r="Q8" s="11">
        <f t="shared" si="2"/>
        <v>32</v>
      </c>
      <c r="R8" s="6">
        <f t="shared" si="0"/>
        <v>47.96875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11</v>
      </c>
      <c r="E9" s="5">
        <v>23</v>
      </c>
      <c r="F9" s="5">
        <v>1</v>
      </c>
      <c r="G9" s="5">
        <v>0</v>
      </c>
      <c r="H9" s="5">
        <v>0</v>
      </c>
      <c r="I9" s="5">
        <v>6</v>
      </c>
      <c r="J9" s="5">
        <v>13</v>
      </c>
      <c r="K9" s="5">
        <v>21</v>
      </c>
      <c r="L9" s="5">
        <v>22</v>
      </c>
      <c r="M9" s="5">
        <v>180</v>
      </c>
      <c r="N9" s="11">
        <f t="shared" si="1"/>
        <v>277</v>
      </c>
      <c r="O9" s="5">
        <v>93648</v>
      </c>
      <c r="P9" s="5">
        <v>2979</v>
      </c>
      <c r="Q9" s="11">
        <f t="shared" si="2"/>
        <v>97</v>
      </c>
      <c r="R9" s="6">
        <f t="shared" si="0"/>
        <v>30.711340206185568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18</v>
      </c>
      <c r="K10" s="5">
        <v>26</v>
      </c>
      <c r="L10" s="5">
        <v>17</v>
      </c>
      <c r="M10" s="5">
        <v>54</v>
      </c>
      <c r="N10" s="11">
        <f t="shared" si="1"/>
        <v>117</v>
      </c>
      <c r="O10" s="5">
        <v>25641</v>
      </c>
      <c r="P10" s="5">
        <v>2873</v>
      </c>
      <c r="Q10" s="11">
        <f t="shared" si="2"/>
        <v>63</v>
      </c>
      <c r="R10" s="6">
        <f t="shared" si="0"/>
        <v>45.603174603174601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15</v>
      </c>
      <c r="E11" s="5">
        <v>92</v>
      </c>
      <c r="F11" s="5">
        <v>23</v>
      </c>
      <c r="G11" s="5">
        <v>2</v>
      </c>
      <c r="H11" s="5">
        <v>25</v>
      </c>
      <c r="I11" s="5">
        <v>63</v>
      </c>
      <c r="J11" s="5">
        <v>65</v>
      </c>
      <c r="K11" s="5">
        <v>80</v>
      </c>
      <c r="L11" s="5">
        <v>17</v>
      </c>
      <c r="M11" s="5">
        <v>2210</v>
      </c>
      <c r="N11" s="11">
        <f t="shared" si="1"/>
        <v>2592</v>
      </c>
      <c r="O11" s="5">
        <v>2838374</v>
      </c>
      <c r="P11" s="5">
        <v>7160</v>
      </c>
      <c r="Q11" s="11">
        <f t="shared" si="2"/>
        <v>382</v>
      </c>
      <c r="R11" s="6">
        <f t="shared" si="0"/>
        <v>18.7434554973822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183</v>
      </c>
      <c r="E12" s="5">
        <v>69</v>
      </c>
      <c r="F12" s="5">
        <v>1</v>
      </c>
      <c r="G12" s="5">
        <v>1</v>
      </c>
      <c r="H12" s="5">
        <v>4</v>
      </c>
      <c r="I12" s="5">
        <v>43</v>
      </c>
      <c r="J12" s="5">
        <v>50</v>
      </c>
      <c r="K12" s="5">
        <v>52</v>
      </c>
      <c r="L12" s="5">
        <v>42</v>
      </c>
      <c r="M12" s="5">
        <v>1200</v>
      </c>
      <c r="N12" s="11">
        <f t="shared" si="1"/>
        <v>1645</v>
      </c>
      <c r="O12" s="5">
        <v>1267823</v>
      </c>
      <c r="P12" s="5">
        <v>7384</v>
      </c>
      <c r="Q12" s="11">
        <f t="shared" si="2"/>
        <v>445</v>
      </c>
      <c r="R12" s="6">
        <f t="shared" si="0"/>
        <v>16.59325842696629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4</v>
      </c>
      <c r="K13" s="5">
        <v>3</v>
      </c>
      <c r="L13" s="5">
        <v>0</v>
      </c>
      <c r="M13" s="5">
        <v>454</v>
      </c>
      <c r="N13" s="11">
        <f t="shared" si="1"/>
        <v>462</v>
      </c>
      <c r="O13" s="5">
        <v>400179</v>
      </c>
      <c r="P13" s="5">
        <v>240</v>
      </c>
      <c r="Q13" s="11">
        <f t="shared" si="2"/>
        <v>8</v>
      </c>
      <c r="R13" s="6">
        <f t="shared" si="0"/>
        <v>30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0</v>
      </c>
      <c r="F14" s="5">
        <v>4</v>
      </c>
      <c r="G14" s="5">
        <v>0</v>
      </c>
      <c r="H14" s="5">
        <v>0</v>
      </c>
      <c r="I14" s="5">
        <v>1</v>
      </c>
      <c r="J14" s="5">
        <v>6</v>
      </c>
      <c r="K14" s="5">
        <v>4</v>
      </c>
      <c r="L14" s="5">
        <v>5</v>
      </c>
      <c r="M14" s="5">
        <v>3238</v>
      </c>
      <c r="N14" s="11">
        <f t="shared" si="1"/>
        <v>3258</v>
      </c>
      <c r="O14" s="5">
        <v>3472323</v>
      </c>
      <c r="P14" s="5">
        <v>643</v>
      </c>
      <c r="Q14" s="11">
        <f t="shared" si="2"/>
        <v>20</v>
      </c>
      <c r="R14" s="6">
        <f t="shared" si="0"/>
        <v>32.15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16</v>
      </c>
      <c r="E15" s="5">
        <f t="shared" ref="E15:M15" si="3">E16-E9-E10-E11-E12-E13-E14</f>
        <v>0</v>
      </c>
      <c r="F15" s="5">
        <f t="shared" si="3"/>
        <v>1</v>
      </c>
      <c r="G15" s="5">
        <f t="shared" si="3"/>
        <v>0</v>
      </c>
      <c r="H15" s="5">
        <f t="shared" si="3"/>
        <v>2</v>
      </c>
      <c r="I15" s="5">
        <f t="shared" si="3"/>
        <v>0</v>
      </c>
      <c r="J15" s="5">
        <f t="shared" si="3"/>
        <v>1</v>
      </c>
      <c r="K15" s="5">
        <f t="shared" si="3"/>
        <v>9</v>
      </c>
      <c r="L15" s="5">
        <f t="shared" si="3"/>
        <v>4</v>
      </c>
      <c r="M15" s="5">
        <f t="shared" si="3"/>
        <v>13</v>
      </c>
      <c r="N15" s="5">
        <f t="shared" ref="N15" si="4">N16-N9-N10-N11-N12-N13-N14</f>
        <v>46</v>
      </c>
      <c r="O15" s="5">
        <f>O16-O9-O10-O11-O12-O13-O14</f>
        <v>6869</v>
      </c>
      <c r="P15" s="5">
        <f>P16-P9-P10-P11-P12-P13-P14</f>
        <v>648</v>
      </c>
      <c r="Q15" s="11">
        <f t="shared" si="2"/>
        <v>33</v>
      </c>
      <c r="R15" s="6">
        <f t="shared" si="0"/>
        <v>19.636363636363637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225</v>
      </c>
      <c r="E16" s="5">
        <v>185</v>
      </c>
      <c r="F16" s="5">
        <v>30</v>
      </c>
      <c r="G16" s="5">
        <v>3</v>
      </c>
      <c r="H16" s="5">
        <v>31</v>
      </c>
      <c r="I16" s="5">
        <v>115</v>
      </c>
      <c r="J16" s="5">
        <v>157</v>
      </c>
      <c r="K16" s="5">
        <v>195</v>
      </c>
      <c r="L16" s="5">
        <v>107</v>
      </c>
      <c r="M16" s="5">
        <v>7349</v>
      </c>
      <c r="N16" s="11">
        <f t="shared" ref="N16:N48" si="5">SUM(D16:M16)</f>
        <v>8397</v>
      </c>
      <c r="O16" s="5">
        <v>8104857</v>
      </c>
      <c r="P16" s="5">
        <v>21927</v>
      </c>
      <c r="Q16" s="11">
        <f t="shared" si="2"/>
        <v>1048</v>
      </c>
      <c r="R16" s="6">
        <f t="shared" si="0"/>
        <v>20.922709923664122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0</v>
      </c>
      <c r="E17" s="5">
        <f t="shared" ref="E17:M17" si="6">E18-E16-E3-E4-E5-E6-E7-E8</f>
        <v>2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2</v>
      </c>
      <c r="K17" s="5">
        <f t="shared" si="6"/>
        <v>0</v>
      </c>
      <c r="L17" s="5">
        <f t="shared" si="6"/>
        <v>3</v>
      </c>
      <c r="M17" s="5">
        <f t="shared" si="6"/>
        <v>36</v>
      </c>
      <c r="N17" s="11">
        <f t="shared" si="5"/>
        <v>43</v>
      </c>
      <c r="O17" s="5">
        <f>O18-O16-O3-O4-O5-O6-O7-O8</f>
        <v>30596</v>
      </c>
      <c r="P17" s="5">
        <f>P18-P16-P3-P4-P5-P6-P7-P8</f>
        <v>294</v>
      </c>
      <c r="Q17" s="11">
        <f t="shared" si="2"/>
        <v>7</v>
      </c>
      <c r="R17" s="6">
        <f t="shared" si="0"/>
        <v>42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250</v>
      </c>
      <c r="E18" s="5">
        <v>207</v>
      </c>
      <c r="F18" s="5">
        <v>40</v>
      </c>
      <c r="G18" s="5">
        <v>6</v>
      </c>
      <c r="H18" s="5">
        <v>32</v>
      </c>
      <c r="I18" s="5">
        <v>123</v>
      </c>
      <c r="J18" s="5">
        <v>264</v>
      </c>
      <c r="K18" s="5">
        <v>367</v>
      </c>
      <c r="L18" s="5">
        <v>220</v>
      </c>
      <c r="M18" s="5">
        <v>9110</v>
      </c>
      <c r="N18" s="11">
        <f t="shared" si="5"/>
        <v>10619</v>
      </c>
      <c r="O18" s="5">
        <v>8643953</v>
      </c>
      <c r="P18" s="5">
        <v>40691</v>
      </c>
      <c r="Q18" s="11">
        <f t="shared" si="2"/>
        <v>1509</v>
      </c>
      <c r="R18" s="6">
        <f t="shared" si="0"/>
        <v>26.965540092776674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5</v>
      </c>
      <c r="K19" s="5">
        <v>13</v>
      </c>
      <c r="L19" s="5">
        <v>5</v>
      </c>
      <c r="M19" s="5">
        <v>57</v>
      </c>
      <c r="N19" s="11">
        <f t="shared" si="5"/>
        <v>81</v>
      </c>
      <c r="O19" s="5">
        <v>37642</v>
      </c>
      <c r="P19" s="5">
        <v>1029</v>
      </c>
      <c r="Q19" s="11">
        <f t="shared" si="2"/>
        <v>24</v>
      </c>
      <c r="R19" s="6">
        <f t="shared" si="0"/>
        <v>42.875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21</v>
      </c>
      <c r="E20" s="5">
        <v>12</v>
      </c>
      <c r="F20" s="5">
        <v>0</v>
      </c>
      <c r="G20" s="5">
        <v>1</v>
      </c>
      <c r="H20" s="5">
        <v>0</v>
      </c>
      <c r="I20" s="5">
        <v>3</v>
      </c>
      <c r="J20" s="5">
        <v>58</v>
      </c>
      <c r="K20" s="5">
        <v>106</v>
      </c>
      <c r="L20" s="5">
        <v>74</v>
      </c>
      <c r="M20" s="5">
        <v>299</v>
      </c>
      <c r="N20" s="11">
        <f t="shared" si="5"/>
        <v>574</v>
      </c>
      <c r="O20" s="5">
        <v>152798</v>
      </c>
      <c r="P20" s="5">
        <v>11850</v>
      </c>
      <c r="Q20" s="11">
        <f t="shared" si="2"/>
        <v>275</v>
      </c>
      <c r="R20" s="6">
        <f t="shared" si="0"/>
        <v>43.090909090909093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4</v>
      </c>
      <c r="N21" s="11">
        <f t="shared" si="5"/>
        <v>5</v>
      </c>
      <c r="O21" s="5">
        <v>2917</v>
      </c>
      <c r="P21" s="5">
        <v>34</v>
      </c>
      <c r="Q21" s="11">
        <f t="shared" si="2"/>
        <v>1</v>
      </c>
      <c r="R21" s="6">
        <f t="shared" si="0"/>
        <v>34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2</v>
      </c>
      <c r="K22" s="5">
        <v>1</v>
      </c>
      <c r="L22" s="5">
        <v>3</v>
      </c>
      <c r="M22" s="5">
        <v>11</v>
      </c>
      <c r="N22" s="11">
        <f t="shared" si="5"/>
        <v>17</v>
      </c>
      <c r="O22" s="5">
        <v>5773</v>
      </c>
      <c r="P22" s="5">
        <v>333</v>
      </c>
      <c r="Q22" s="11">
        <f t="shared" si="2"/>
        <v>6</v>
      </c>
      <c r="R22" s="6">
        <f t="shared" si="0"/>
        <v>55.5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4</v>
      </c>
      <c r="N23" s="11">
        <f t="shared" si="5"/>
        <v>5</v>
      </c>
      <c r="O23" s="5">
        <v>2052</v>
      </c>
      <c r="P23" s="5">
        <v>60</v>
      </c>
      <c r="Q23" s="11">
        <f t="shared" si="2"/>
        <v>1</v>
      </c>
      <c r="R23" s="6">
        <f t="shared" si="0"/>
        <v>60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12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2</v>
      </c>
      <c r="K24" s="5">
        <f t="shared" si="7"/>
        <v>4</v>
      </c>
      <c r="L24" s="5">
        <f t="shared" si="7"/>
        <v>3</v>
      </c>
      <c r="M24" s="5">
        <f t="shared" si="7"/>
        <v>46</v>
      </c>
      <c r="N24" s="11">
        <f t="shared" si="5"/>
        <v>67</v>
      </c>
      <c r="O24" s="5">
        <f>O25-O19-O20-O21-O22-O23</f>
        <v>22096</v>
      </c>
      <c r="P24" s="5">
        <f>P25-P19-P20-P21-P22-P23</f>
        <v>483</v>
      </c>
      <c r="Q24" s="11">
        <f t="shared" si="2"/>
        <v>21</v>
      </c>
      <c r="R24" s="6">
        <f t="shared" si="0"/>
        <v>23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21</v>
      </c>
      <c r="E25" s="5">
        <v>25</v>
      </c>
      <c r="F25" s="5">
        <v>0</v>
      </c>
      <c r="G25" s="5">
        <v>1</v>
      </c>
      <c r="H25" s="5">
        <v>0</v>
      </c>
      <c r="I25" s="5">
        <v>3</v>
      </c>
      <c r="J25" s="5">
        <v>67</v>
      </c>
      <c r="K25" s="5">
        <v>126</v>
      </c>
      <c r="L25" s="5">
        <v>85</v>
      </c>
      <c r="M25" s="5">
        <v>421</v>
      </c>
      <c r="N25" s="11">
        <f t="shared" si="5"/>
        <v>749</v>
      </c>
      <c r="O25" s="5">
        <v>223278</v>
      </c>
      <c r="P25" s="5">
        <v>13789</v>
      </c>
      <c r="Q25" s="11">
        <f t="shared" si="2"/>
        <v>328</v>
      </c>
      <c r="R25" s="6">
        <f t="shared" si="0"/>
        <v>42.039634146341463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v>1</v>
      </c>
      <c r="J26" s="5">
        <v>5</v>
      </c>
      <c r="K26" s="5">
        <v>3</v>
      </c>
      <c r="L26" s="5">
        <v>7</v>
      </c>
      <c r="M26" s="5">
        <v>17</v>
      </c>
      <c r="N26" s="11">
        <f t="shared" si="5"/>
        <v>35</v>
      </c>
      <c r="O26" s="5">
        <v>4527</v>
      </c>
      <c r="P26" s="5">
        <v>757</v>
      </c>
      <c r="Q26" s="11">
        <f t="shared" si="2"/>
        <v>18</v>
      </c>
      <c r="R26" s="6">
        <f t="shared" si="0"/>
        <v>42.055555555555557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1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3</v>
      </c>
      <c r="K27" s="5">
        <v>14</v>
      </c>
      <c r="L27" s="5">
        <v>17</v>
      </c>
      <c r="M27" s="5">
        <v>49</v>
      </c>
      <c r="N27" s="11">
        <f t="shared" si="5"/>
        <v>86</v>
      </c>
      <c r="O27" s="5">
        <v>24317</v>
      </c>
      <c r="P27" s="5">
        <v>2054</v>
      </c>
      <c r="Q27" s="11">
        <f t="shared" si="2"/>
        <v>37</v>
      </c>
      <c r="R27" s="6">
        <f t="shared" si="0"/>
        <v>55.513513513513516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2</v>
      </c>
      <c r="J28" s="5">
        <v>14</v>
      </c>
      <c r="K28" s="5">
        <v>33</v>
      </c>
      <c r="L28" s="5">
        <v>19</v>
      </c>
      <c r="M28" s="5">
        <v>38</v>
      </c>
      <c r="N28" s="11">
        <f t="shared" si="5"/>
        <v>107</v>
      </c>
      <c r="O28" s="5">
        <v>16563</v>
      </c>
      <c r="P28" s="5">
        <v>3193</v>
      </c>
      <c r="Q28" s="11">
        <f t="shared" si="2"/>
        <v>69</v>
      </c>
      <c r="R28" s="6">
        <f t="shared" si="0"/>
        <v>46.275362318840578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0</v>
      </c>
      <c r="E29" s="5">
        <v>3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5">
        <v>5</v>
      </c>
      <c r="L29" s="5">
        <v>2</v>
      </c>
      <c r="M29" s="5">
        <v>19</v>
      </c>
      <c r="N29" s="11">
        <f t="shared" si="5"/>
        <v>31</v>
      </c>
      <c r="O29" s="5">
        <v>8079</v>
      </c>
      <c r="P29" s="5">
        <v>439</v>
      </c>
      <c r="Q29" s="11">
        <f t="shared" si="2"/>
        <v>12</v>
      </c>
      <c r="R29" s="6">
        <f t="shared" si="0"/>
        <v>36.583333333333336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28</v>
      </c>
      <c r="J30" s="5">
        <v>14</v>
      </c>
      <c r="K30" s="5">
        <v>31</v>
      </c>
      <c r="L30" s="5">
        <v>17</v>
      </c>
      <c r="M30" s="5">
        <v>63</v>
      </c>
      <c r="N30" s="11">
        <f t="shared" si="5"/>
        <v>155</v>
      </c>
      <c r="O30" s="5">
        <v>13513</v>
      </c>
      <c r="P30" s="5">
        <v>3461</v>
      </c>
      <c r="Q30" s="11">
        <f t="shared" si="2"/>
        <v>92</v>
      </c>
      <c r="R30" s="6">
        <f t="shared" si="0"/>
        <v>37.619565217391305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5</v>
      </c>
      <c r="L31" s="5">
        <v>0</v>
      </c>
      <c r="M31" s="5">
        <v>6</v>
      </c>
      <c r="N31" s="11">
        <f t="shared" si="5"/>
        <v>12</v>
      </c>
      <c r="O31" s="5">
        <v>2605</v>
      </c>
      <c r="P31" s="5">
        <v>249</v>
      </c>
      <c r="Q31" s="11">
        <f t="shared" si="2"/>
        <v>6</v>
      </c>
      <c r="R31" s="6">
        <f t="shared" si="0"/>
        <v>41.5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1</v>
      </c>
      <c r="E32" s="5">
        <v>1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4</v>
      </c>
      <c r="L32" s="5">
        <v>2</v>
      </c>
      <c r="M32" s="5">
        <v>22</v>
      </c>
      <c r="N32" s="11">
        <f t="shared" si="5"/>
        <v>32</v>
      </c>
      <c r="O32" s="5">
        <v>8532</v>
      </c>
      <c r="P32" s="5">
        <v>347</v>
      </c>
      <c r="Q32" s="11">
        <f t="shared" si="2"/>
        <v>10</v>
      </c>
      <c r="R32" s="6">
        <f t="shared" si="0"/>
        <v>34.700000000000003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5</v>
      </c>
      <c r="E33" s="5">
        <v>1</v>
      </c>
      <c r="F33" s="5">
        <v>1</v>
      </c>
      <c r="G33" s="5">
        <v>0</v>
      </c>
      <c r="H33" s="5">
        <v>0</v>
      </c>
      <c r="I33" s="5">
        <v>16</v>
      </c>
      <c r="J33" s="5">
        <v>23</v>
      </c>
      <c r="K33" s="5">
        <v>45</v>
      </c>
      <c r="L33" s="5">
        <v>25</v>
      </c>
      <c r="M33" s="5">
        <v>120</v>
      </c>
      <c r="N33" s="11">
        <f t="shared" si="5"/>
        <v>236</v>
      </c>
      <c r="O33" s="5">
        <v>38015</v>
      </c>
      <c r="P33" s="5">
        <v>4708</v>
      </c>
      <c r="Q33" s="11">
        <f t="shared" si="2"/>
        <v>116</v>
      </c>
      <c r="R33" s="6">
        <f t="shared" si="0"/>
        <v>40.586206896551722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4</v>
      </c>
      <c r="K34" s="5">
        <v>0</v>
      </c>
      <c r="L34" s="5">
        <v>3</v>
      </c>
      <c r="M34" s="5">
        <v>6</v>
      </c>
      <c r="N34" s="11">
        <f t="shared" si="5"/>
        <v>14</v>
      </c>
      <c r="O34" s="5">
        <v>2170</v>
      </c>
      <c r="P34" s="5">
        <v>333</v>
      </c>
      <c r="Q34" s="11">
        <f t="shared" si="2"/>
        <v>8</v>
      </c>
      <c r="R34" s="6">
        <f t="shared" si="0"/>
        <v>41.625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1</v>
      </c>
      <c r="J35" s="5">
        <v>2</v>
      </c>
      <c r="K35" s="5">
        <v>2</v>
      </c>
      <c r="L35" s="5">
        <v>1</v>
      </c>
      <c r="M35" s="5">
        <v>2</v>
      </c>
      <c r="N35" s="11">
        <f t="shared" si="5"/>
        <v>9</v>
      </c>
      <c r="O35" s="5">
        <v>600</v>
      </c>
      <c r="P35" s="5">
        <v>223</v>
      </c>
      <c r="Q35" s="11">
        <f t="shared" si="2"/>
        <v>7</v>
      </c>
      <c r="R35" s="6">
        <f t="shared" si="0"/>
        <v>31.857142857142858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0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3</v>
      </c>
      <c r="K36" s="5">
        <v>4</v>
      </c>
      <c r="L36" s="5">
        <v>2</v>
      </c>
      <c r="M36" s="5">
        <v>6</v>
      </c>
      <c r="N36" s="11">
        <f t="shared" si="5"/>
        <v>17</v>
      </c>
      <c r="O36" s="5">
        <v>3525</v>
      </c>
      <c r="P36" s="5">
        <v>416</v>
      </c>
      <c r="Q36" s="11">
        <f t="shared" si="2"/>
        <v>11</v>
      </c>
      <c r="R36" s="6">
        <f t="shared" si="0"/>
        <v>37.81818181818182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0</v>
      </c>
      <c r="E37" s="5">
        <v>2</v>
      </c>
      <c r="F37" s="5">
        <v>0</v>
      </c>
      <c r="G37" s="5">
        <v>0</v>
      </c>
      <c r="H37" s="5">
        <v>0</v>
      </c>
      <c r="I37" s="5">
        <v>2</v>
      </c>
      <c r="J37" s="5">
        <v>2</v>
      </c>
      <c r="K37" s="5">
        <v>4</v>
      </c>
      <c r="L37" s="5">
        <v>8</v>
      </c>
      <c r="M37" s="5">
        <v>10</v>
      </c>
      <c r="N37" s="11">
        <f t="shared" si="5"/>
        <v>28</v>
      </c>
      <c r="O37" s="5">
        <v>3036</v>
      </c>
      <c r="P37" s="5">
        <v>816</v>
      </c>
      <c r="Q37" s="11">
        <f t="shared" si="2"/>
        <v>18</v>
      </c>
      <c r="R37" s="6">
        <f t="shared" si="0"/>
        <v>45.333333333333336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9</v>
      </c>
      <c r="E38" s="5">
        <f t="shared" ref="E38:M38" si="8">E39-E26-E27-E28-E29-E30-E31-E32-E33-E34-E35-E36-E37</f>
        <v>5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31</v>
      </c>
      <c r="J38" s="5">
        <f t="shared" si="8"/>
        <v>50</v>
      </c>
      <c r="K38" s="5">
        <f t="shared" si="8"/>
        <v>68</v>
      </c>
      <c r="L38" s="5">
        <f t="shared" si="8"/>
        <v>38</v>
      </c>
      <c r="M38" s="5">
        <f t="shared" si="8"/>
        <v>135</v>
      </c>
      <c r="N38" s="11">
        <f t="shared" si="5"/>
        <v>336</v>
      </c>
      <c r="O38" s="5">
        <f>O39-O26-O27-O28-O29-O30-O31-O32-O33-O34-O35-O36-O37</f>
        <v>34004</v>
      </c>
      <c r="P38" s="5">
        <f>P39-P26-P27-P28-P29-P30-P31-P32-P33-P34-P35-P36-P37</f>
        <v>7320</v>
      </c>
      <c r="Q38" s="11">
        <f t="shared" si="2"/>
        <v>201</v>
      </c>
      <c r="R38" s="6">
        <f t="shared" si="0"/>
        <v>36.417910447761194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19</v>
      </c>
      <c r="E39" s="5">
        <v>20</v>
      </c>
      <c r="F39" s="5">
        <v>1</v>
      </c>
      <c r="G39" s="5">
        <v>0</v>
      </c>
      <c r="H39" s="5">
        <v>0</v>
      </c>
      <c r="I39" s="5">
        <v>84</v>
      </c>
      <c r="J39" s="5">
        <v>122</v>
      </c>
      <c r="K39" s="5">
        <v>218</v>
      </c>
      <c r="L39" s="5">
        <v>141</v>
      </c>
      <c r="M39" s="5">
        <v>493</v>
      </c>
      <c r="N39" s="11">
        <f t="shared" si="5"/>
        <v>1098</v>
      </c>
      <c r="O39" s="5">
        <v>159486</v>
      </c>
      <c r="P39" s="5">
        <v>24316</v>
      </c>
      <c r="Q39" s="11">
        <f t="shared" si="2"/>
        <v>605</v>
      </c>
      <c r="R39" s="6">
        <f t="shared" si="0"/>
        <v>40.191735537190084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2</v>
      </c>
      <c r="J40" s="5">
        <v>0</v>
      </c>
      <c r="K40" s="5">
        <v>6</v>
      </c>
      <c r="L40" s="5">
        <v>1</v>
      </c>
      <c r="M40" s="5">
        <v>44</v>
      </c>
      <c r="N40" s="11">
        <f t="shared" si="5"/>
        <v>54</v>
      </c>
      <c r="O40" s="5">
        <v>23154</v>
      </c>
      <c r="P40" s="5">
        <v>361</v>
      </c>
      <c r="Q40" s="11">
        <f t="shared" si="2"/>
        <v>10</v>
      </c>
      <c r="R40" s="6">
        <f t="shared" si="0"/>
        <v>36.1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</v>
      </c>
      <c r="M41" s="5">
        <v>7</v>
      </c>
      <c r="N41" s="11">
        <f t="shared" si="5"/>
        <v>9</v>
      </c>
      <c r="O41" s="5">
        <v>3933</v>
      </c>
      <c r="P41" s="5">
        <v>170</v>
      </c>
      <c r="Q41" s="11">
        <f t="shared" si="2"/>
        <v>2</v>
      </c>
      <c r="R41" s="6">
        <f t="shared" si="0"/>
        <v>85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5</v>
      </c>
      <c r="K42" s="5">
        <f t="shared" si="9"/>
        <v>7</v>
      </c>
      <c r="L42" s="5">
        <f t="shared" si="9"/>
        <v>3</v>
      </c>
      <c r="M42" s="5">
        <f t="shared" si="9"/>
        <v>5</v>
      </c>
      <c r="N42" s="11">
        <f t="shared" si="5"/>
        <v>20</v>
      </c>
      <c r="O42" s="5">
        <f>O43-O40-O41</f>
        <v>2554</v>
      </c>
      <c r="P42" s="5">
        <f>P43-P40-P41</f>
        <v>704</v>
      </c>
      <c r="Q42" s="11">
        <f t="shared" si="2"/>
        <v>15</v>
      </c>
      <c r="R42" s="6">
        <f t="shared" si="0"/>
        <v>46.93333333333333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2</v>
      </c>
      <c r="J43" s="5">
        <v>5</v>
      </c>
      <c r="K43" s="5">
        <v>13</v>
      </c>
      <c r="L43" s="5">
        <v>6</v>
      </c>
      <c r="M43" s="5">
        <v>56</v>
      </c>
      <c r="N43" s="11">
        <f t="shared" si="5"/>
        <v>83</v>
      </c>
      <c r="O43" s="5">
        <v>29641</v>
      </c>
      <c r="P43" s="5">
        <v>1235</v>
      </c>
      <c r="Q43" s="11">
        <f t="shared" si="2"/>
        <v>27</v>
      </c>
      <c r="R43" s="6">
        <f t="shared" si="0"/>
        <v>45.74074074074074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3</v>
      </c>
      <c r="L44" s="8">
        <v>9</v>
      </c>
      <c r="M44" s="8">
        <v>20</v>
      </c>
      <c r="N44" s="11">
        <f t="shared" si="5"/>
        <v>34</v>
      </c>
      <c r="O44" s="8">
        <v>13672</v>
      </c>
      <c r="P44" s="8">
        <v>837</v>
      </c>
      <c r="Q44" s="11">
        <f t="shared" si="2"/>
        <v>14</v>
      </c>
      <c r="R44" s="6">
        <f t="shared" si="0"/>
        <v>59.785714285714285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0</v>
      </c>
      <c r="E45" s="8">
        <f t="shared" ref="E45:M45" si="10">E46-E44</f>
        <v>0</v>
      </c>
      <c r="F45" s="8">
        <f t="shared" si="10"/>
        <v>2</v>
      </c>
      <c r="G45" s="8">
        <f t="shared" si="10"/>
        <v>1</v>
      </c>
      <c r="H45" s="8">
        <f t="shared" si="10"/>
        <v>0</v>
      </c>
      <c r="I45" s="8">
        <f t="shared" si="10"/>
        <v>0</v>
      </c>
      <c r="J45" s="8">
        <f t="shared" si="10"/>
        <v>12</v>
      </c>
      <c r="K45" s="8">
        <f t="shared" si="10"/>
        <v>1</v>
      </c>
      <c r="L45" s="8">
        <f t="shared" si="10"/>
        <v>3</v>
      </c>
      <c r="M45" s="8">
        <f t="shared" si="10"/>
        <v>26</v>
      </c>
      <c r="N45" s="11">
        <f t="shared" si="5"/>
        <v>45</v>
      </c>
      <c r="O45" s="8">
        <f>O46-O44</f>
        <v>26597</v>
      </c>
      <c r="P45" s="8">
        <f>P46-P44</f>
        <v>609</v>
      </c>
      <c r="Q45" s="11">
        <f t="shared" si="2"/>
        <v>19</v>
      </c>
      <c r="R45" s="6">
        <f t="shared" si="0"/>
        <v>32.05263157894737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2</v>
      </c>
      <c r="E46" s="8">
        <v>0</v>
      </c>
      <c r="F46" s="8">
        <v>2</v>
      </c>
      <c r="G46" s="8">
        <v>1</v>
      </c>
      <c r="H46" s="8">
        <v>0</v>
      </c>
      <c r="I46" s="8">
        <v>0</v>
      </c>
      <c r="J46" s="8">
        <v>12</v>
      </c>
      <c r="K46" s="8">
        <v>4</v>
      </c>
      <c r="L46" s="8">
        <v>12</v>
      </c>
      <c r="M46" s="8">
        <v>46</v>
      </c>
      <c r="N46" s="11">
        <f t="shared" si="5"/>
        <v>79</v>
      </c>
      <c r="O46" s="8">
        <v>40269</v>
      </c>
      <c r="P46" s="8">
        <v>1446</v>
      </c>
      <c r="Q46" s="11">
        <f t="shared" si="2"/>
        <v>33</v>
      </c>
      <c r="R46" s="6">
        <f t="shared" si="0"/>
        <v>43.81818181818182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0</v>
      </c>
      <c r="L47" s="5">
        <v>0</v>
      </c>
      <c r="M47" s="5">
        <v>2</v>
      </c>
      <c r="N47" s="11">
        <f t="shared" si="5"/>
        <v>5</v>
      </c>
      <c r="O47" s="5">
        <v>252</v>
      </c>
      <c r="P47" s="5">
        <v>63</v>
      </c>
      <c r="Q47" s="11">
        <f t="shared" si="2"/>
        <v>3</v>
      </c>
      <c r="R47" s="6">
        <f t="shared" si="0"/>
        <v>21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293</v>
      </c>
      <c r="E48" s="5">
        <f t="shared" ref="E48:M48" si="11">E47+E46+E43+E39+E25+E18</f>
        <v>252</v>
      </c>
      <c r="F48" s="5">
        <f t="shared" si="11"/>
        <v>43</v>
      </c>
      <c r="G48" s="5">
        <f t="shared" si="11"/>
        <v>8</v>
      </c>
      <c r="H48" s="5">
        <f t="shared" si="11"/>
        <v>32</v>
      </c>
      <c r="I48" s="5">
        <f t="shared" si="11"/>
        <v>212</v>
      </c>
      <c r="J48" s="5">
        <f t="shared" si="11"/>
        <v>473</v>
      </c>
      <c r="K48" s="5">
        <f t="shared" si="11"/>
        <v>728</v>
      </c>
      <c r="L48" s="5">
        <f t="shared" si="11"/>
        <v>464</v>
      </c>
      <c r="M48" s="5">
        <f t="shared" si="11"/>
        <v>10128</v>
      </c>
      <c r="N48" s="11">
        <f t="shared" si="5"/>
        <v>12633</v>
      </c>
      <c r="O48" s="5">
        <f>O47+O46+O43+O39+O25+O18</f>
        <v>9096879</v>
      </c>
      <c r="P48" s="5">
        <f>P47+P46+P43+P39+P25+P18</f>
        <v>81540</v>
      </c>
      <c r="Q48" s="11">
        <f t="shared" si="2"/>
        <v>2505</v>
      </c>
      <c r="R48" s="6">
        <f t="shared" si="0"/>
        <v>32.550898203592816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2.3193224095622575</v>
      </c>
      <c r="E49" s="6">
        <f t="shared" ref="E49" si="13">E48/$N$48*100</f>
        <v>1.9947755877463786</v>
      </c>
      <c r="F49" s="6">
        <f t="shared" ref="F49" si="14">F48/$N$48*100</f>
        <v>0.34037837409958049</v>
      </c>
      <c r="G49" s="6">
        <f t="shared" ref="G49" si="15">G48/$N$48*100</f>
        <v>6.3326209134805675E-2</v>
      </c>
      <c r="H49" s="6">
        <f t="shared" ref="H49" si="16">H48/$N$48*100</f>
        <v>0.2533048365392227</v>
      </c>
      <c r="I49" s="6">
        <f t="shared" ref="I49" si="17">I48/$N$48*100</f>
        <v>1.6781445420723504</v>
      </c>
      <c r="J49" s="6">
        <f t="shared" ref="J49" si="18">J48/$N$48*100</f>
        <v>3.744162115095385</v>
      </c>
      <c r="K49" s="6">
        <f t="shared" ref="K49" si="19">K48/$N$48*100</f>
        <v>5.7626850312673161</v>
      </c>
      <c r="L49" s="6">
        <f t="shared" ref="L49" si="20">L48/$N$48*100</f>
        <v>3.6729201298187291</v>
      </c>
      <c r="M49" s="6">
        <f t="shared" ref="M49" si="21">M48/$N$48*100</f>
        <v>80.17098076466398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2021-12-09T01:55:29Z</dcterms:modified>
</cp:coreProperties>
</file>