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F42" i="2" s="1"/>
  <c r="D42" i="2"/>
  <c r="F41" i="2"/>
  <c r="F40" i="2"/>
  <c r="E39" i="2"/>
  <c r="F39" i="2" s="1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<sst xmlns="http://schemas.openxmlformats.org/spreadsheetml/2006/main" count="98" uniqueCount="56">
  <si>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</si>
  <si>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</si>
  <si>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</si>
  <si>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</si>
  <si>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</si>
  <si>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</si>
  <si>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</si>
  <si>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</si>
  <si>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</si>
  <si>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</si>
  <si>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</si>
  <si>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</si>
  <si>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</si>
  <si>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</si>
  <si>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</si>
  <si>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</si>
  <si>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</si>
  <si>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</si>
  <si>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</si>
  <si>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</si>
  <si>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</si>
  <si>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</si>
  <si>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</si>
  <si>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</si>
  <si>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</si>
  <si>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</si>
  <si>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</si>
  <si>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</si>
  <si>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</si>
  <si>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</si>
  <si>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</si>
  <si>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</si>
  <si>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</si>
  <si>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</si>
  <si>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</si>
  <si>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</si>
  <si>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</si>
  <si>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</si>
  <si>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</si>
  <si>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</si>
  <si>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</si>
  <si>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</si>
  <si>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</si>
  <si>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</si>
  <si>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</si>
  <si>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</si>
  <si>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</si>
  <si>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</si>
  <si>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</si>
  <si>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</si>
  <si>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</si>
  <si>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</si>
  <si>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</si>
  <si>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110年1至6月來臺旅客人次及成長率－按國籍分
Table 1-3 Visitor Arrivals by Nationality,
 January-June, 2021</t>
  </si>
  <si>
    <t>110年1至6月
Jan.-June., 2021</t>
  </si>
  <si>
    <t>109年1至6月
Jan.-June.,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</si>
</sst>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5142</v>
      </c>
      <c r="E3" s="4">
        <v>262547</v>
      </c>
      <c r="F3" s="5">
        <f>IF(E3=0,"-",(D3-E3)/E3*100)</f>
        <v>-98.041493523064432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1610</v>
      </c>
      <c r="E4" s="4">
        <v>176893</v>
      </c>
      <c r="F4" s="5">
        <f t="shared" ref="F4:F46" si="0">IF(E4=0,"-",(D4-E4)/E4*100)</f>
        <v>-99.089845273696525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923</v>
      </c>
      <c r="E5" s="4">
        <v>6017</v>
      </c>
      <c r="F5" s="5">
        <f t="shared" si="0"/>
        <v>-84.660129632707324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328</v>
      </c>
      <c r="E6" s="4">
        <v>2223</v>
      </c>
      <c r="F6" s="5">
        <f t="shared" si="0"/>
        <v>-85.245164192532613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2610</v>
      </c>
      <c r="E7" s="4">
        <v>70491</v>
      </c>
      <c r="F7" s="5">
        <f t="shared" si="0"/>
        <v>-96.297399668042729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1100</v>
      </c>
      <c r="E8" s="4">
        <v>45113</v>
      </c>
      <c r="F8" s="5">
        <f t="shared" si="0"/>
        <v>-97.561678451887474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5677</v>
      </c>
      <c r="E9" s="4">
        <v>43038</v>
      </c>
      <c r="F9" s="5">
        <f t="shared" si="0"/>
        <v>-86.809331288628655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6411</v>
      </c>
      <c r="E10" s="4">
        <v>71102</v>
      </c>
      <c r="F10" s="5">
        <f t="shared" si="0"/>
        <v>-90.983375995049371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6049</v>
      </c>
      <c r="E11" s="4">
        <v>55697</v>
      </c>
      <c r="F11" s="5">
        <f t="shared" si="0"/>
        <v>-89.139450957861285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21800</v>
      </c>
      <c r="E12" s="4">
        <v>79466</v>
      </c>
      <c r="F12" s="5">
        <f t="shared" si="0"/>
        <v>-72.566883950368705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551</v>
      </c>
      <c r="E13" s="4">
        <f>E14-E7-E8-E9-E10-E11-E12</f>
        <v>3699</v>
      </c>
      <c r="F13" s="5">
        <f t="shared" si="0"/>
        <v>-85.10408218437415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44198</v>
      </c>
      <c r="E14" s="4">
        <v>368606</v>
      </c>
      <c r="F14" s="5">
        <f t="shared" si="0"/>
        <v>-88.009419271525687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273</v>
      </c>
      <c r="E15" s="4">
        <f>E16-E3-E4-E5-E6-E14</f>
        <v>1631</v>
      </c>
      <c r="F15" s="5">
        <f t="shared" si="0"/>
        <v>-83.261802575107296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52474</v>
      </c>
      <c r="E16" s="4">
        <v>817917</v>
      </c>
      <c r="F16" s="5">
        <f t="shared" si="0"/>
        <v>-93.584434606445399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510</v>
      </c>
      <c r="E17" s="4">
        <v>21224</v>
      </c>
      <c r="F17" s="5">
        <f t="shared" si="0"/>
        <v>-97.597059932152291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4266</v>
      </c>
      <c r="E18" s="4">
        <v>77270</v>
      </c>
      <c r="F18" s="5">
        <f t="shared" si="0"/>
        <v>-94.479099262326898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87</v>
      </c>
      <c r="E19" s="4">
        <v>521</v>
      </c>
      <c r="F19" s="5">
        <f t="shared" si="0"/>
        <v>-83.301343570057583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83</v>
      </c>
      <c r="E20" s="4">
        <v>670</v>
      </c>
      <c r="F20" s="5">
        <f t="shared" si="0"/>
        <v>-87.611940298507463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14</v>
      </c>
      <c r="E21" s="4">
        <v>206</v>
      </c>
      <c r="F21" s="5">
        <f t="shared" si="0"/>
        <v>-93.203883495145632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356</v>
      </c>
      <c r="E22" s="4">
        <f>E23-E17-E18-E19-E20-E21</f>
        <v>2251</v>
      </c>
      <c r="F22" s="5">
        <f>IF(E22=0,"-",(D22-E22)/E22*100)</f>
        <v>-84.184806752554422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5316</v>
      </c>
      <c r="E23" s="4">
        <v>102142</v>
      </c>
      <c r="F23" s="5">
        <f t="shared" si="0"/>
        <v>-94.795480801237503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382</v>
      </c>
      <c r="E24" s="4">
        <v>1347</v>
      </c>
      <c r="F24" s="5">
        <f t="shared" si="0"/>
        <v>-71.640682999257606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668</v>
      </c>
      <c r="E25" s="4">
        <v>9067</v>
      </c>
      <c r="F25" s="5">
        <f t="shared" si="0"/>
        <v>-92.632623800595567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908</v>
      </c>
      <c r="E26" s="4">
        <v>8715</v>
      </c>
      <c r="F26" s="5">
        <f t="shared" si="0"/>
        <v>-89.581181870338497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263</v>
      </c>
      <c r="E27" s="4">
        <v>2318</v>
      </c>
      <c r="F27" s="5">
        <f t="shared" si="0"/>
        <v>-88.654012079378774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1028</v>
      </c>
      <c r="E28" s="4">
        <v>4486</v>
      </c>
      <c r="F28" s="5">
        <f t="shared" si="0"/>
        <v>-77.084262148907712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79</v>
      </c>
      <c r="E29" s="4">
        <v>1375</v>
      </c>
      <c r="F29" s="5">
        <f t="shared" si="0"/>
        <v>-94.25454545454545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173</v>
      </c>
      <c r="E30" s="4">
        <v>1921</v>
      </c>
      <c r="F30" s="5">
        <f t="shared" si="0"/>
        <v>-90.994273815720987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1414</v>
      </c>
      <c r="E31" s="4">
        <v>13498</v>
      </c>
      <c r="F31" s="5">
        <f t="shared" si="0"/>
        <v>-89.524373981330569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96</v>
      </c>
      <c r="E32" s="4">
        <v>1479</v>
      </c>
      <c r="F32" s="5">
        <f t="shared" si="0"/>
        <v>-93.509127789046659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38</v>
      </c>
      <c r="E33" s="4">
        <v>280</v>
      </c>
      <c r="F33" s="5">
        <f t="shared" si="0"/>
        <v>-86.428571428571431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102</v>
      </c>
      <c r="E34" s="4">
        <v>1403</v>
      </c>
      <c r="F34" s="5">
        <f t="shared" si="0"/>
        <v>-92.729864575908778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2540</v>
      </c>
      <c r="E35" s="4">
        <f>E36-E24-E25-E26-E27-E28-E29-E30-E31-E32-E33-E34</f>
        <v>12385</v>
      </c>
      <c r="F35" s="5">
        <f t="shared" si="0"/>
        <v>-79.491320145337099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7691</v>
      </c>
      <c r="E36" s="4">
        <v>58274</v>
      </c>
      <c r="F36" s="5">
        <f t="shared" si="0"/>
        <v>-86.802004324398524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244</v>
      </c>
      <c r="E37" s="4">
        <v>19273</v>
      </c>
      <c r="F37" s="5">
        <f t="shared" si="0"/>
        <v>-98.733980179525759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73</v>
      </c>
      <c r="E38" s="4">
        <v>3359</v>
      </c>
      <c r="F38" s="5">
        <f t="shared" si="0"/>
        <v>-97.826734147067583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306</v>
      </c>
      <c r="E39" s="4">
        <f>E40-E37-E38</f>
        <v>320</v>
      </c>
      <c r="F39" s="5">
        <f t="shared" si="0"/>
        <v>-4.375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623</v>
      </c>
      <c r="E40" s="4">
        <v>22952</v>
      </c>
      <c r="F40" s="5">
        <f t="shared" si="0"/>
        <v>-97.285639595677935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164</v>
      </c>
      <c r="E41" s="4">
        <v>1045</v>
      </c>
      <c r="F41" s="5">
        <f t="shared" si="0"/>
        <v>-84.306220095693789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227</v>
      </c>
      <c r="E42" s="4">
        <f>E43-E41</f>
        <v>987</v>
      </c>
      <c r="F42" s="5">
        <f t="shared" si="0"/>
        <v>-77.001013171225935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391</v>
      </c>
      <c r="E43" s="4">
        <v>2032</v>
      </c>
      <c r="F43" s="5">
        <f t="shared" si="0"/>
        <v>-80.75787401574803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20</v>
      </c>
      <c r="E44" s="4">
        <v>197</v>
      </c>
      <c r="F44" s="5">
        <f t="shared" si="0"/>
        <v>-89.847715736040612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10700</v>
      </c>
      <c r="E45" s="4">
        <v>258372</v>
      </c>
      <c r="F45" s="5">
        <f t="shared" si="0"/>
        <v>-95.858684377564131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77215</v>
      </c>
      <c r="E46" s="8">
        <f>E44+E43+E40+E36+E23+E16+E45</f>
        <v>1261886</v>
      </c>
      <c r="F46" s="5">
        <f t="shared" si="0"/>
        <v>-93.880984494637389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2021-07-16T02:48:03Z</dcterms:modified>
</cp:coreProperties>
</file>