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8" yWindow="516" windowWidth="13332" windowHeight="7680" activeTab="0"/>
  </bookViews>
  <sheets>
    <sheet name="103年總表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</sheets>
  <definedNames>
    <definedName name="_xlnm.Print_Area" localSheetId="0">'103年總表'!$A$1:$L$15</definedName>
    <definedName name="_xlnm.Print_Area" localSheetId="6">'6月'!$A$1:$G$13</definedName>
  </definedNames>
  <calcPr fullCalcOnLoad="1"/>
</workbook>
</file>

<file path=xl/sharedStrings.xml><?xml version="1.0" encoding="utf-8"?>
<sst xmlns="http://schemas.openxmlformats.org/spreadsheetml/2006/main" count="405" uniqueCount="100">
  <si>
    <r>
      <t xml:space="preserve">       </t>
    </r>
    <r>
      <rPr>
        <b/>
        <sz val="14"/>
        <rFont val="標楷體"/>
        <family val="4"/>
      </rPr>
      <t xml:space="preserve">     </t>
    </r>
  </si>
  <si>
    <t>關山親水公園</t>
  </si>
  <si>
    <t>池上牧野渡假村</t>
  </si>
  <si>
    <t>初鹿牧場</t>
  </si>
  <si>
    <t>年度</t>
  </si>
  <si>
    <t>月份</t>
  </si>
  <si>
    <t>有門票人數</t>
  </si>
  <si>
    <t>無門票人數</t>
  </si>
  <si>
    <t>假日人數</t>
  </si>
  <si>
    <t>非假日人數</t>
  </si>
  <si>
    <t>總人數</t>
  </si>
  <si>
    <t>鯉魚潭風景特定區</t>
  </si>
  <si>
    <t>新光兆豐農場</t>
  </si>
  <si>
    <t>鹿野高台</t>
  </si>
  <si>
    <t>原生應用植物園</t>
  </si>
  <si>
    <t>原生應用植物園</t>
  </si>
  <si>
    <t>布農部落</t>
  </si>
  <si>
    <t>布農部落</t>
  </si>
  <si>
    <t>花蓮觀光糖廠</t>
  </si>
  <si>
    <t>立川漁場</t>
  </si>
  <si>
    <t>立川漁場</t>
  </si>
  <si>
    <t>花蓮觀光糖廠</t>
  </si>
  <si>
    <t>無</t>
  </si>
  <si>
    <t>合計</t>
  </si>
  <si>
    <r>
      <t>門票收入</t>
    </r>
    <r>
      <rPr>
        <sz val="10"/>
        <rFont val="標楷體"/>
        <family val="4"/>
      </rPr>
      <t>(單位:NT)</t>
    </r>
  </si>
  <si>
    <t xml:space="preserve">         項目
單位名稱</t>
  </si>
  <si>
    <t>月份</t>
  </si>
  <si>
    <t>鯉魚潭風景特定區</t>
  </si>
  <si>
    <t>鹿野高台</t>
  </si>
  <si>
    <t>新光兆豐農場</t>
  </si>
  <si>
    <t>關山親水公園</t>
  </si>
  <si>
    <t>池上牧野渡假村</t>
  </si>
  <si>
    <t>初鹿牧場</t>
  </si>
  <si>
    <t>總計(人)</t>
  </si>
  <si>
    <t>假日</t>
  </si>
  <si>
    <t>非假日</t>
  </si>
  <si>
    <t>假日
1月</t>
  </si>
  <si>
    <t>非假日
1月</t>
  </si>
  <si>
    <t>花東縱谷國家風景區管理處103年度1月轄區遊憩據點遊客人數統計表</t>
  </si>
  <si>
    <t>花東縱谷國家風景區管理處103年度2月轄區遊憩據點遊客人數統計表</t>
  </si>
  <si>
    <t>花東縱谷國家風景區管理處103年度3月轄區遊憩據點遊客人數統計表</t>
  </si>
  <si>
    <r>
      <t>填報單位：交通部觀光局花東縱谷國家風景區管理處，聯絡人：遊憩課</t>
    </r>
    <r>
      <rPr>
        <b/>
        <sz val="16"/>
        <rFont val="Times New Roman"/>
        <family val="1"/>
      </rPr>
      <t xml:space="preserve">  </t>
    </r>
    <r>
      <rPr>
        <b/>
        <sz val="16"/>
        <rFont val="標楷體"/>
        <family val="4"/>
      </rPr>
      <t>歐美伶，電話：（</t>
    </r>
    <r>
      <rPr>
        <b/>
        <sz val="16"/>
        <rFont val="Times New Roman"/>
        <family val="1"/>
      </rPr>
      <t>03</t>
    </r>
    <r>
      <rPr>
        <b/>
        <sz val="16"/>
        <rFont val="標楷體"/>
        <family val="4"/>
      </rPr>
      <t>）</t>
    </r>
    <r>
      <rPr>
        <b/>
        <sz val="16"/>
        <rFont val="Times New Roman"/>
        <family val="1"/>
      </rPr>
      <t>8875306</t>
    </r>
    <r>
      <rPr>
        <b/>
        <sz val="16"/>
        <rFont val="標楷體"/>
        <family val="4"/>
      </rPr>
      <t>分機</t>
    </r>
    <r>
      <rPr>
        <b/>
        <sz val="16"/>
        <rFont val="Times New Roman"/>
        <family val="1"/>
      </rPr>
      <t>667</t>
    </r>
  </si>
  <si>
    <r>
      <t>備註：※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30</t>
    </r>
    <r>
      <rPr>
        <b/>
        <sz val="14"/>
        <rFont val="標楷體"/>
        <family val="4"/>
      </rPr>
      <t>日除夕、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30</t>
    </r>
    <r>
      <rPr>
        <b/>
        <sz val="14"/>
        <rFont val="標楷體"/>
        <family val="4"/>
      </rPr>
      <t>日</t>
    </r>
    <r>
      <rPr>
        <b/>
        <sz val="14"/>
        <rFont val="Times New Roman"/>
        <family val="1"/>
      </rPr>
      <t>~2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日農曆春節連續假期。
      ※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28</t>
    </r>
    <r>
      <rPr>
        <b/>
        <sz val="14"/>
        <rFont val="標楷體"/>
        <family val="4"/>
      </rPr>
      <t>日</t>
    </r>
    <r>
      <rPr>
        <b/>
        <sz val="14"/>
        <rFont val="Times New Roman"/>
        <family val="1"/>
      </rPr>
      <t>~3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日為</t>
    </r>
    <r>
      <rPr>
        <b/>
        <sz val="14"/>
        <rFont val="Times New Roman"/>
        <family val="1"/>
      </rPr>
      <t>228</t>
    </r>
    <r>
      <rPr>
        <b/>
        <sz val="14"/>
        <rFont val="標楷體"/>
        <family val="4"/>
      </rPr>
      <t>連假。</t>
    </r>
  </si>
  <si>
    <t>無</t>
  </si>
  <si>
    <r>
      <rPr>
        <b/>
        <sz val="14"/>
        <rFont val="標楷體"/>
        <family val="4"/>
      </rPr>
      <t>有門票人數</t>
    </r>
  </si>
  <si>
    <r>
      <rPr>
        <b/>
        <sz val="14"/>
        <rFont val="標楷體"/>
        <family val="4"/>
      </rPr>
      <t>無門票人數</t>
    </r>
  </si>
  <si>
    <r>
      <rPr>
        <b/>
        <sz val="14"/>
        <rFont val="標楷體"/>
        <family val="4"/>
      </rPr>
      <t>假日人數</t>
    </r>
  </si>
  <si>
    <r>
      <rPr>
        <b/>
        <sz val="14"/>
        <rFont val="標楷體"/>
        <family val="4"/>
      </rPr>
      <t>非假日人數</t>
    </r>
  </si>
  <si>
    <r>
      <rPr>
        <b/>
        <sz val="14"/>
        <rFont val="標楷體"/>
        <family val="4"/>
      </rPr>
      <t>總人數</t>
    </r>
  </si>
  <si>
    <r>
      <rPr>
        <b/>
        <sz val="14"/>
        <rFont val="標楷體"/>
        <family val="4"/>
      </rPr>
      <t>鯉魚潭風景特定區</t>
    </r>
  </si>
  <si>
    <r>
      <rPr>
        <sz val="14"/>
        <rFont val="標楷體"/>
        <family val="4"/>
      </rPr>
      <t>無</t>
    </r>
  </si>
  <si>
    <r>
      <rPr>
        <b/>
        <sz val="14"/>
        <rFont val="標楷體"/>
        <family val="4"/>
      </rPr>
      <t>鹿野高台</t>
    </r>
  </si>
  <si>
    <r>
      <rPr>
        <b/>
        <sz val="14"/>
        <rFont val="標楷體"/>
        <family val="4"/>
      </rPr>
      <t>原生應用植物園</t>
    </r>
  </si>
  <si>
    <r>
      <rPr>
        <b/>
        <sz val="14"/>
        <rFont val="標楷體"/>
        <family val="4"/>
      </rPr>
      <t>布農部落</t>
    </r>
  </si>
  <si>
    <r>
      <rPr>
        <b/>
        <sz val="14"/>
        <rFont val="標楷體"/>
        <family val="4"/>
      </rPr>
      <t>新光兆豐農場</t>
    </r>
  </si>
  <si>
    <r>
      <rPr>
        <b/>
        <sz val="14"/>
        <rFont val="標楷體"/>
        <family val="4"/>
      </rPr>
      <t>花蓮觀光糖廠</t>
    </r>
  </si>
  <si>
    <r>
      <rPr>
        <b/>
        <sz val="14"/>
        <rFont val="標楷體"/>
        <family val="4"/>
      </rPr>
      <t>立川漁場</t>
    </r>
  </si>
  <si>
    <r>
      <rPr>
        <b/>
        <sz val="14"/>
        <rFont val="標楷體"/>
        <family val="4"/>
      </rPr>
      <t>關山親水公園</t>
    </r>
  </si>
  <si>
    <r>
      <rPr>
        <b/>
        <sz val="14"/>
        <rFont val="標楷體"/>
        <family val="4"/>
      </rPr>
      <t>池上牧野渡假村</t>
    </r>
  </si>
  <si>
    <r>
      <rPr>
        <b/>
        <sz val="14"/>
        <rFont val="標楷體"/>
        <family val="4"/>
      </rPr>
      <t>初鹿牧場</t>
    </r>
  </si>
  <si>
    <r>
      <rPr>
        <b/>
        <sz val="14"/>
        <rFont val="標楷體"/>
        <family val="4"/>
      </rPr>
      <t>合計</t>
    </r>
  </si>
  <si>
    <r>
      <rPr>
        <b/>
        <sz val="14"/>
        <rFont val="標楷體"/>
        <family val="4"/>
      </rPr>
      <t>門票收入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單位</t>
    </r>
    <r>
      <rPr>
        <sz val="10"/>
        <rFont val="Times New Roman"/>
        <family val="1"/>
      </rPr>
      <t>:NT)</t>
    </r>
  </si>
  <si>
    <r>
      <rPr>
        <b/>
        <sz val="16"/>
        <rFont val="標楷體"/>
        <family val="4"/>
      </rPr>
      <t>花東縱谷國家風景區管理處</t>
    </r>
    <r>
      <rPr>
        <b/>
        <sz val="16"/>
        <rFont val="Times New Roman"/>
        <family val="1"/>
      </rPr>
      <t>103</t>
    </r>
    <r>
      <rPr>
        <b/>
        <sz val="16"/>
        <rFont val="標楷體"/>
        <family val="4"/>
      </rPr>
      <t>年度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月轄區遊憩據點遊客人數統計表</t>
    </r>
  </si>
  <si>
    <r>
      <t xml:space="preserve">                        </t>
    </r>
    <r>
      <rPr>
        <b/>
        <sz val="14"/>
        <rFont val="標楷體"/>
        <family val="4"/>
      </rPr>
      <t>項目
單位名稱</t>
    </r>
  </si>
  <si>
    <r>
      <rPr>
        <b/>
        <sz val="16"/>
        <rFont val="標楷體"/>
        <family val="4"/>
      </rPr>
      <t>花東縱谷國家風景區管理處</t>
    </r>
    <r>
      <rPr>
        <b/>
        <sz val="16"/>
        <rFont val="Times New Roman"/>
        <family val="1"/>
      </rPr>
      <t>103</t>
    </r>
    <r>
      <rPr>
        <b/>
        <sz val="16"/>
        <rFont val="標楷體"/>
        <family val="4"/>
      </rPr>
      <t>年度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月轄區遊憩據點遊客人數統計表</t>
    </r>
  </si>
  <si>
    <r>
      <rPr>
        <b/>
        <sz val="16"/>
        <rFont val="標楷體"/>
        <family val="4"/>
      </rPr>
      <t>鯉魚潭風景特定區</t>
    </r>
  </si>
  <si>
    <r>
      <rPr>
        <sz val="16"/>
        <rFont val="標楷體"/>
        <family val="4"/>
      </rPr>
      <t>無</t>
    </r>
  </si>
  <si>
    <r>
      <rPr>
        <b/>
        <sz val="16"/>
        <rFont val="標楷體"/>
        <family val="4"/>
      </rPr>
      <t>鹿野高台</t>
    </r>
  </si>
  <si>
    <r>
      <rPr>
        <b/>
        <sz val="16"/>
        <rFont val="標楷體"/>
        <family val="4"/>
      </rPr>
      <t>原生應用植物園</t>
    </r>
  </si>
  <si>
    <r>
      <rPr>
        <b/>
        <sz val="16"/>
        <rFont val="標楷體"/>
        <family val="4"/>
      </rPr>
      <t>布農部落</t>
    </r>
  </si>
  <si>
    <r>
      <rPr>
        <b/>
        <sz val="16"/>
        <rFont val="標楷體"/>
        <family val="4"/>
      </rPr>
      <t>新光兆豐農場</t>
    </r>
  </si>
  <si>
    <r>
      <rPr>
        <b/>
        <sz val="16"/>
        <rFont val="標楷體"/>
        <family val="4"/>
      </rPr>
      <t>花蓮觀光糖廠</t>
    </r>
  </si>
  <si>
    <r>
      <rPr>
        <b/>
        <sz val="16"/>
        <rFont val="標楷體"/>
        <family val="4"/>
      </rPr>
      <t>立川漁場</t>
    </r>
  </si>
  <si>
    <r>
      <rPr>
        <b/>
        <sz val="16"/>
        <rFont val="標楷體"/>
        <family val="4"/>
      </rPr>
      <t>關山親水公園</t>
    </r>
  </si>
  <si>
    <r>
      <rPr>
        <b/>
        <sz val="16"/>
        <rFont val="標楷體"/>
        <family val="4"/>
      </rPr>
      <t>池上牧野渡假村</t>
    </r>
  </si>
  <si>
    <r>
      <rPr>
        <b/>
        <sz val="16"/>
        <rFont val="標楷體"/>
        <family val="4"/>
      </rPr>
      <t>初鹿牧場</t>
    </r>
  </si>
  <si>
    <r>
      <rPr>
        <b/>
        <sz val="16"/>
        <rFont val="標楷體"/>
        <family val="4"/>
      </rPr>
      <t>合計</t>
    </r>
  </si>
  <si>
    <t>合計</t>
  </si>
  <si>
    <r>
      <rPr>
        <b/>
        <sz val="16"/>
        <rFont val="標楷體"/>
        <family val="4"/>
      </rPr>
      <t>花東縱谷國家風景區管理處</t>
    </r>
    <r>
      <rPr>
        <b/>
        <sz val="16"/>
        <rFont val="Times New Roman"/>
        <family val="1"/>
      </rPr>
      <t>103</t>
    </r>
    <r>
      <rPr>
        <b/>
        <sz val="16"/>
        <rFont val="標楷體"/>
        <family val="4"/>
      </rPr>
      <t>年度6月轄區遊憩據點遊客人數統計表</t>
    </r>
  </si>
  <si>
    <t>無</t>
  </si>
  <si>
    <t>103年花東縱谷國家風景區遊客人數</t>
  </si>
  <si>
    <r>
      <rPr>
        <b/>
        <sz val="16"/>
        <rFont val="標楷體"/>
        <family val="4"/>
      </rPr>
      <t>花東縱谷國家風景區管理處</t>
    </r>
    <r>
      <rPr>
        <b/>
        <sz val="16"/>
        <rFont val="Times New Roman"/>
        <family val="1"/>
      </rPr>
      <t>103</t>
    </r>
    <r>
      <rPr>
        <b/>
        <sz val="16"/>
        <rFont val="標楷體"/>
        <family val="4"/>
      </rPr>
      <t>年度</t>
    </r>
    <r>
      <rPr>
        <b/>
        <sz val="16"/>
        <rFont val="Times New Roman"/>
        <family val="1"/>
      </rPr>
      <t>7</t>
    </r>
    <r>
      <rPr>
        <b/>
        <sz val="16"/>
        <rFont val="標楷體"/>
        <family val="4"/>
      </rPr>
      <t>月轄區遊憩據點遊客人數統計表</t>
    </r>
  </si>
  <si>
    <r>
      <rPr>
        <b/>
        <sz val="16"/>
        <rFont val="標楷體"/>
        <family val="4"/>
      </rPr>
      <t>原生應用植物園</t>
    </r>
  </si>
  <si>
    <r>
      <rPr>
        <b/>
        <sz val="16"/>
        <rFont val="標楷體"/>
        <family val="4"/>
      </rPr>
      <t>花蓮觀光糖廠</t>
    </r>
  </si>
  <si>
    <r>
      <rPr>
        <b/>
        <sz val="16"/>
        <rFont val="標楷體"/>
        <family val="4"/>
      </rPr>
      <t>新光兆豐農場</t>
    </r>
  </si>
  <si>
    <t>花蓮</t>
  </si>
  <si>
    <t>臺東</t>
  </si>
  <si>
    <r>
      <rPr>
        <b/>
        <sz val="16"/>
        <rFont val="標楷體"/>
        <family val="4"/>
      </rPr>
      <t>花東縱谷國家風景區管理處</t>
    </r>
    <r>
      <rPr>
        <b/>
        <sz val="16"/>
        <rFont val="Times New Roman"/>
        <family val="1"/>
      </rPr>
      <t>103</t>
    </r>
    <r>
      <rPr>
        <b/>
        <sz val="16"/>
        <rFont val="標楷體"/>
        <family val="4"/>
      </rPr>
      <t>年度</t>
    </r>
    <r>
      <rPr>
        <b/>
        <sz val="16"/>
        <rFont val="Times New Roman"/>
        <family val="1"/>
      </rPr>
      <t>8</t>
    </r>
    <r>
      <rPr>
        <b/>
        <sz val="16"/>
        <rFont val="標楷體"/>
        <family val="4"/>
      </rPr>
      <t>月轄區遊憩據點遊客人數統計表</t>
    </r>
  </si>
  <si>
    <t>2014花蓮翱翔季</t>
  </si>
  <si>
    <t>7/27-8/31</t>
  </si>
  <si>
    <r>
      <rPr>
        <b/>
        <sz val="16"/>
        <rFont val="標楷體"/>
        <family val="4"/>
      </rPr>
      <t>花東縱谷國家風景區管理處</t>
    </r>
    <r>
      <rPr>
        <b/>
        <sz val="16"/>
        <rFont val="Times New Roman"/>
        <family val="1"/>
      </rPr>
      <t>103</t>
    </r>
    <r>
      <rPr>
        <b/>
        <sz val="16"/>
        <rFont val="標楷體"/>
        <family val="4"/>
      </rPr>
      <t>年度9月轄區遊憩據點遊客人數統計表</t>
    </r>
  </si>
  <si>
    <r>
      <rPr>
        <b/>
        <sz val="16"/>
        <rFont val="標楷體"/>
        <family val="4"/>
      </rPr>
      <t>花東縱谷國家風景區管理處</t>
    </r>
    <r>
      <rPr>
        <b/>
        <sz val="16"/>
        <rFont val="Times New Roman"/>
        <family val="1"/>
      </rPr>
      <t>103</t>
    </r>
    <r>
      <rPr>
        <b/>
        <sz val="16"/>
        <rFont val="標楷體"/>
        <family val="4"/>
      </rPr>
      <t>年度10月轄區遊憩據點遊客人數統計表</t>
    </r>
  </si>
  <si>
    <r>
      <rPr>
        <b/>
        <sz val="16"/>
        <rFont val="標楷體"/>
        <family val="4"/>
      </rPr>
      <t>花東縱谷國家風景區管理處</t>
    </r>
    <r>
      <rPr>
        <b/>
        <sz val="16"/>
        <rFont val="Times New Roman"/>
        <family val="1"/>
      </rPr>
      <t>103</t>
    </r>
    <r>
      <rPr>
        <b/>
        <sz val="16"/>
        <rFont val="標楷體"/>
        <family val="4"/>
      </rPr>
      <t>年度11月轄區遊憩據點遊客人數統計表</t>
    </r>
  </si>
  <si>
    <r>
      <rPr>
        <b/>
        <sz val="16"/>
        <rFont val="標楷體"/>
        <family val="4"/>
      </rPr>
      <t>新光兆豐農場</t>
    </r>
  </si>
  <si>
    <r>
      <rPr>
        <b/>
        <sz val="16"/>
        <rFont val="標楷體"/>
        <family val="4"/>
      </rPr>
      <t>立川漁場</t>
    </r>
  </si>
  <si>
    <r>
      <rPr>
        <b/>
        <sz val="16"/>
        <rFont val="標楷體"/>
        <family val="4"/>
      </rPr>
      <t>花東縱谷國家風景區管理處</t>
    </r>
    <r>
      <rPr>
        <b/>
        <sz val="16"/>
        <rFont val="Times New Roman"/>
        <family val="1"/>
      </rPr>
      <t>103</t>
    </r>
    <r>
      <rPr>
        <b/>
        <sz val="16"/>
        <rFont val="標楷體"/>
        <family val="4"/>
      </rPr>
      <t>年度12月轄區遊憩據點遊客人數統計表</t>
    </r>
  </si>
  <si>
    <t>無</t>
  </si>
  <si>
    <r>
      <rPr>
        <b/>
        <sz val="16"/>
        <rFont val="標楷體"/>
        <family val="4"/>
      </rPr>
      <t>原生應用植物園</t>
    </r>
  </si>
  <si>
    <r>
      <rPr>
        <b/>
        <sz val="16"/>
        <rFont val="標楷體"/>
        <family val="4"/>
      </rPr>
      <t>花蓮觀光糖廠</t>
    </r>
  </si>
  <si>
    <r>
      <rPr>
        <b/>
        <sz val="16"/>
        <rFont val="標楷體"/>
        <family val="4"/>
      </rPr>
      <t>立川漁場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</si>
</sst>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&quot;$&quot;#,##0.00"/>
    <numFmt numFmtId="182" formatCode="#,##0_);[Red]\(#,##0\)"/>
    <numFmt numFmtId="183" formatCode="0_);[Red]\(0\)"/>
    <numFmt numFmtId="184" formatCode="#,##0;[Red]#,##0"/>
    <numFmt numFmtId="185" formatCode="[$€-2]\ #,##0.00_);[Red]\([$€-2]\ #,##0.00\)"/>
    <numFmt numFmtId="186" formatCode="m&quot;月&quot;d&quot;日&quot;"/>
  </numFmts>
  <fonts count="5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5"/>
      <name val="標楷體"/>
      <family val="4"/>
    </font>
    <font>
      <sz val="18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5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標楷體"/>
      <family val="4"/>
    </font>
    <font>
      <sz val="12"/>
      <color indexed="10"/>
      <name val="新細明體"/>
      <family val="1"/>
    </font>
    <font>
      <sz val="10"/>
      <name val="標楷體"/>
      <family val="4"/>
    </font>
    <font>
      <sz val="16"/>
      <name val="標楷體"/>
      <family val="4"/>
    </font>
    <font>
      <b/>
      <sz val="16"/>
      <name val="Times New Roman"/>
      <family val="1"/>
    </font>
    <font>
      <sz val="16"/>
      <name val="新細明體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4" fillId="0" borderId="0" xfId="33" applyNumberFormat="1" applyFont="1" applyBorder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33" applyFont="1" applyBorder="1" applyAlignment="1">
      <alignment vertical="center"/>
      <protection/>
    </xf>
    <xf numFmtId="0" fontId="13" fillId="0" borderId="0" xfId="33" applyFont="1" applyBorder="1" applyAlignment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3" fontId="12" fillId="0" borderId="10" xfId="33" applyNumberFormat="1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182" fontId="7" fillId="0" borderId="12" xfId="0" applyNumberFormat="1" applyFont="1" applyBorder="1" applyAlignment="1">
      <alignment horizontal="right" vertical="center" wrapText="1"/>
    </xf>
    <xf numFmtId="182" fontId="7" fillId="0" borderId="13" xfId="0" applyNumberFormat="1" applyFont="1" applyBorder="1" applyAlignment="1">
      <alignment horizontal="right" vertical="center" wrapText="1"/>
    </xf>
    <xf numFmtId="182" fontId="7" fillId="0" borderId="14" xfId="0" applyNumberFormat="1" applyFont="1" applyBorder="1" applyAlignment="1">
      <alignment horizontal="right" vertical="center" wrapText="1"/>
    </xf>
    <xf numFmtId="182" fontId="7" fillId="0" borderId="15" xfId="0" applyNumberFormat="1" applyFont="1" applyBorder="1" applyAlignment="1">
      <alignment horizontal="right" vertical="center" wrapText="1"/>
    </xf>
    <xf numFmtId="182" fontId="7" fillId="0" borderId="16" xfId="0" applyNumberFormat="1" applyFont="1" applyBorder="1" applyAlignment="1">
      <alignment horizontal="right" vertical="center"/>
    </xf>
    <xf numFmtId="182" fontId="7" fillId="0" borderId="16" xfId="0" applyNumberFormat="1" applyFont="1" applyBorder="1" applyAlignment="1">
      <alignment horizontal="right" vertical="center" wrapText="1"/>
    </xf>
    <xf numFmtId="182" fontId="7" fillId="0" borderId="17" xfId="0" applyNumberFormat="1" applyFont="1" applyBorder="1" applyAlignment="1">
      <alignment horizontal="right" vertical="center"/>
    </xf>
    <xf numFmtId="182" fontId="7" fillId="0" borderId="12" xfId="0" applyNumberFormat="1" applyFont="1" applyBorder="1" applyAlignment="1">
      <alignment horizontal="right" vertical="center"/>
    </xf>
    <xf numFmtId="182" fontId="7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0" fontId="7" fillId="0" borderId="18" xfId="0" applyNumberFormat="1" applyFont="1" applyBorder="1" applyAlignment="1">
      <alignment horizontal="right" vertical="center" wrapText="1"/>
    </xf>
    <xf numFmtId="180" fontId="7" fillId="0" borderId="19" xfId="0" applyNumberFormat="1" applyFont="1" applyBorder="1" applyAlignment="1">
      <alignment horizontal="right" vertical="center" wrapText="1"/>
    </xf>
    <xf numFmtId="180" fontId="7" fillId="0" borderId="20" xfId="0" applyNumberFormat="1" applyFont="1" applyBorder="1" applyAlignment="1">
      <alignment horizontal="right" vertical="center" wrapText="1"/>
    </xf>
    <xf numFmtId="182" fontId="7" fillId="0" borderId="21" xfId="0" applyNumberFormat="1" applyFont="1" applyBorder="1" applyAlignment="1">
      <alignment horizontal="right" vertical="center" wrapText="1"/>
    </xf>
    <xf numFmtId="182" fontId="7" fillId="0" borderId="22" xfId="0" applyNumberFormat="1" applyFont="1" applyBorder="1" applyAlignment="1">
      <alignment horizontal="right" vertical="center" wrapText="1"/>
    </xf>
    <xf numFmtId="182" fontId="7" fillId="0" borderId="23" xfId="0" applyNumberFormat="1" applyFont="1" applyBorder="1" applyAlignment="1">
      <alignment horizontal="right" vertical="center" wrapText="1"/>
    </xf>
    <xf numFmtId="3" fontId="7" fillId="0" borderId="14" xfId="33" applyNumberFormat="1" applyFont="1" applyBorder="1" applyAlignment="1">
      <alignment horizontal="right" vertical="center"/>
      <protection/>
    </xf>
    <xf numFmtId="180" fontId="0" fillId="0" borderId="0" xfId="0" applyNumberFormat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17" xfId="33" applyFont="1" applyBorder="1" applyAlignment="1">
      <alignment horizontal="center" vertical="center" wrapText="1"/>
      <protection/>
    </xf>
    <xf numFmtId="0" fontId="11" fillId="0" borderId="21" xfId="33" applyFont="1" applyBorder="1" applyAlignment="1">
      <alignment horizontal="center" vertical="center" wrapText="1"/>
      <protection/>
    </xf>
    <xf numFmtId="3" fontId="7" fillId="0" borderId="23" xfId="33" applyNumberFormat="1" applyFont="1" applyBorder="1" applyAlignment="1">
      <alignment horizontal="right" vertical="center"/>
      <protection/>
    </xf>
    <xf numFmtId="0" fontId="12" fillId="0" borderId="24" xfId="0" applyFont="1" applyBorder="1" applyAlignment="1">
      <alignment vertical="center" wrapText="1"/>
    </xf>
    <xf numFmtId="3" fontId="12" fillId="0" borderId="25" xfId="33" applyNumberFormat="1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0" fontId="8" fillId="0" borderId="27" xfId="33" applyFont="1" applyBorder="1" applyAlignment="1" applyProtection="1">
      <alignment horizontal="center" vertical="center" wrapText="1"/>
      <protection/>
    </xf>
    <xf numFmtId="0" fontId="8" fillId="0" borderId="0" xfId="33" applyFont="1" applyBorder="1" applyAlignment="1">
      <alignment vertical="center"/>
      <protection/>
    </xf>
    <xf numFmtId="0" fontId="19" fillId="0" borderId="28" xfId="0" applyFont="1" applyBorder="1" applyAlignment="1">
      <alignment vertical="center"/>
    </xf>
    <xf numFmtId="3" fontId="17" fillId="0" borderId="0" xfId="33" applyNumberFormat="1" applyFont="1" applyBorder="1" applyAlignment="1">
      <alignment vertical="center"/>
      <protection/>
    </xf>
    <xf numFmtId="0" fontId="8" fillId="0" borderId="12" xfId="33" applyFont="1" applyBorder="1" applyAlignment="1">
      <alignment horizontal="center" vertical="center" wrapText="1"/>
      <protection/>
    </xf>
    <xf numFmtId="182" fontId="17" fillId="0" borderId="13" xfId="33" applyNumberFormat="1" applyFont="1" applyBorder="1" applyAlignment="1">
      <alignment vertical="center"/>
      <protection/>
    </xf>
    <xf numFmtId="182" fontId="17" fillId="0" borderId="22" xfId="33" applyNumberFormat="1" applyFont="1" applyBorder="1" applyAlignment="1">
      <alignment vertical="center"/>
      <protection/>
    </xf>
    <xf numFmtId="182" fontId="17" fillId="0" borderId="13" xfId="0" applyNumberFormat="1" applyFont="1" applyBorder="1" applyAlignment="1">
      <alignment vertical="center"/>
    </xf>
    <xf numFmtId="182" fontId="17" fillId="0" borderId="22" xfId="0" applyNumberFormat="1" applyFont="1" applyBorder="1" applyAlignment="1">
      <alignment vertical="center"/>
    </xf>
    <xf numFmtId="180" fontId="7" fillId="0" borderId="29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180" fontId="7" fillId="0" borderId="32" xfId="0" applyNumberFormat="1" applyFont="1" applyBorder="1" applyAlignment="1">
      <alignment horizontal="right" vertical="center" wrapText="1"/>
    </xf>
    <xf numFmtId="0" fontId="12" fillId="0" borderId="30" xfId="0" applyFont="1" applyBorder="1" applyAlignment="1">
      <alignment horizontal="center" vertical="center"/>
    </xf>
    <xf numFmtId="180" fontId="7" fillId="0" borderId="33" xfId="0" applyNumberFormat="1" applyFont="1" applyBorder="1" applyAlignment="1">
      <alignment horizontal="right" vertical="center" wrapText="1"/>
    </xf>
    <xf numFmtId="180" fontId="12" fillId="0" borderId="32" xfId="0" applyNumberFormat="1" applyFon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0" fontId="8" fillId="0" borderId="17" xfId="33" applyFont="1" applyBorder="1" applyAlignment="1">
      <alignment horizontal="center" vertical="center" wrapText="1"/>
      <protection/>
    </xf>
    <xf numFmtId="182" fontId="14" fillId="0" borderId="0" xfId="0" applyNumberFormat="1" applyFont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82" fontId="7" fillId="0" borderId="18" xfId="0" applyNumberFormat="1" applyFont="1" applyBorder="1" applyAlignment="1">
      <alignment horizontal="right" vertical="center" wrapText="1"/>
    </xf>
    <xf numFmtId="182" fontId="7" fillId="0" borderId="37" xfId="0" applyNumberFormat="1" applyFont="1" applyBorder="1" applyAlignment="1">
      <alignment horizontal="right" vertical="center" wrapText="1"/>
    </xf>
    <xf numFmtId="182" fontId="7" fillId="0" borderId="34" xfId="0" applyNumberFormat="1" applyFont="1" applyBorder="1" applyAlignment="1">
      <alignment horizontal="right" vertical="center" wrapText="1"/>
    </xf>
    <xf numFmtId="182" fontId="7" fillId="0" borderId="35" xfId="0" applyNumberFormat="1" applyFont="1" applyBorder="1" applyAlignment="1">
      <alignment horizontal="right" vertical="center" wrapText="1"/>
    </xf>
    <xf numFmtId="182" fontId="7" fillId="0" borderId="36" xfId="0" applyNumberFormat="1" applyFont="1" applyBorder="1" applyAlignment="1">
      <alignment horizontal="right" vertical="center" wrapText="1"/>
    </xf>
    <xf numFmtId="180" fontId="7" fillId="0" borderId="25" xfId="0" applyNumberFormat="1" applyFont="1" applyBorder="1" applyAlignment="1">
      <alignment horizontal="right" vertical="center" wrapText="1"/>
    </xf>
    <xf numFmtId="180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80" fontId="7" fillId="0" borderId="38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20" fillId="0" borderId="2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3" fontId="13" fillId="0" borderId="39" xfId="33" applyNumberFormat="1" applyFont="1" applyBorder="1" applyAlignment="1" applyProtection="1">
      <alignment horizontal="left" vertical="center" wrapText="1"/>
      <protection/>
    </xf>
    <xf numFmtId="182" fontId="20" fillId="0" borderId="17" xfId="0" applyNumberFormat="1" applyFont="1" applyBorder="1" applyAlignment="1">
      <alignment horizontal="center" vertical="center"/>
    </xf>
    <xf numFmtId="182" fontId="20" fillId="0" borderId="16" xfId="0" applyNumberFormat="1" applyFont="1" applyBorder="1" applyAlignment="1">
      <alignment horizontal="center" vertical="center"/>
    </xf>
    <xf numFmtId="182" fontId="20" fillId="0" borderId="16" xfId="0" applyNumberFormat="1" applyFont="1" applyBorder="1" applyAlignment="1">
      <alignment horizontal="right" vertical="center"/>
    </xf>
    <xf numFmtId="182" fontId="20" fillId="0" borderId="16" xfId="0" applyNumberFormat="1" applyFont="1" applyBorder="1" applyAlignment="1">
      <alignment horizontal="right" vertical="center" wrapText="1"/>
    </xf>
    <xf numFmtId="182" fontId="20" fillId="0" borderId="21" xfId="0" applyNumberFormat="1" applyFont="1" applyBorder="1" applyAlignment="1">
      <alignment horizontal="right" vertical="center" wrapText="1"/>
    </xf>
    <xf numFmtId="180" fontId="20" fillId="0" borderId="25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0" fontId="13" fillId="0" borderId="40" xfId="0" applyFont="1" applyBorder="1" applyAlignment="1">
      <alignment horizontal="left" vertical="center" wrapText="1"/>
    </xf>
    <xf numFmtId="182" fontId="20" fillId="0" borderId="12" xfId="0" applyNumberFormat="1" applyFont="1" applyBorder="1" applyAlignment="1">
      <alignment horizontal="center" vertical="center"/>
    </xf>
    <xf numFmtId="182" fontId="20" fillId="0" borderId="13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 wrapText="1"/>
    </xf>
    <xf numFmtId="182" fontId="20" fillId="0" borderId="12" xfId="0" applyNumberFormat="1" applyFont="1" applyBorder="1" applyAlignment="1">
      <alignment horizontal="center" vertical="center" wrapText="1"/>
    </xf>
    <xf numFmtId="182" fontId="20" fillId="0" borderId="13" xfId="0" applyNumberFormat="1" applyFont="1" applyBorder="1" applyAlignment="1">
      <alignment horizontal="center" vertical="center" wrapText="1"/>
    </xf>
    <xf numFmtId="182" fontId="20" fillId="0" borderId="13" xfId="0" applyNumberFormat="1" applyFont="1" applyBorder="1" applyAlignment="1">
      <alignment horizontal="right" vertical="center" wrapText="1"/>
    </xf>
    <xf numFmtId="182" fontId="20" fillId="0" borderId="22" xfId="0" applyNumberFormat="1" applyFont="1" applyBorder="1" applyAlignment="1">
      <alignment horizontal="right" vertical="center" wrapText="1"/>
    </xf>
    <xf numFmtId="3" fontId="13" fillId="0" borderId="40" xfId="33" applyNumberFormat="1" applyFont="1" applyBorder="1" applyAlignment="1" applyProtection="1">
      <alignment horizontal="left" vertical="center" wrapText="1"/>
      <protection/>
    </xf>
    <xf numFmtId="182" fontId="20" fillId="0" borderId="12" xfId="0" applyNumberFormat="1" applyFont="1" applyBorder="1" applyAlignment="1">
      <alignment horizontal="right" vertical="center" wrapText="1"/>
    </xf>
    <xf numFmtId="182" fontId="20" fillId="0" borderId="10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/>
    </xf>
    <xf numFmtId="3" fontId="20" fillId="0" borderId="22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center" wrapText="1"/>
    </xf>
    <xf numFmtId="182" fontId="20" fillId="0" borderId="14" xfId="0" applyNumberFormat="1" applyFont="1" applyBorder="1" applyAlignment="1">
      <alignment horizontal="right" vertical="center" wrapText="1"/>
    </xf>
    <xf numFmtId="182" fontId="20" fillId="0" borderId="15" xfId="0" applyNumberFormat="1" applyFont="1" applyBorder="1" applyAlignment="1">
      <alignment horizontal="right" vertical="center" wrapText="1"/>
    </xf>
    <xf numFmtId="182" fontId="20" fillId="0" borderId="23" xfId="0" applyNumberFormat="1" applyFont="1" applyBorder="1" applyAlignment="1">
      <alignment horizontal="right" vertical="center" wrapText="1"/>
    </xf>
    <xf numFmtId="180" fontId="20" fillId="0" borderId="38" xfId="0" applyNumberFormat="1" applyFont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/>
    </xf>
    <xf numFmtId="180" fontId="20" fillId="0" borderId="33" xfId="0" applyNumberFormat="1" applyFont="1" applyBorder="1" applyAlignment="1">
      <alignment horizontal="right" vertical="center" wrapText="1"/>
    </xf>
    <xf numFmtId="180" fontId="20" fillId="0" borderId="29" xfId="0" applyNumberFormat="1" applyFont="1" applyBorder="1" applyAlignment="1">
      <alignment horizontal="right" vertical="center" wrapText="1"/>
    </xf>
    <xf numFmtId="180" fontId="13" fillId="0" borderId="32" xfId="0" applyNumberFormat="1" applyFont="1" applyBorder="1" applyAlignment="1">
      <alignment horizontal="right" vertical="center" wrapText="1"/>
    </xf>
    <xf numFmtId="180" fontId="20" fillId="0" borderId="3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 wrapText="1"/>
    </xf>
    <xf numFmtId="182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3" fontId="18" fillId="0" borderId="39" xfId="33" applyNumberFormat="1" applyFont="1" applyBorder="1" applyAlignment="1" applyProtection="1">
      <alignment horizontal="left" vertical="center" wrapText="1"/>
      <protection/>
    </xf>
    <xf numFmtId="182" fontId="23" fillId="0" borderId="17" xfId="0" applyNumberFormat="1" applyFont="1" applyBorder="1" applyAlignment="1">
      <alignment horizontal="right" vertical="center"/>
    </xf>
    <xf numFmtId="182" fontId="23" fillId="0" borderId="16" xfId="0" applyNumberFormat="1" applyFont="1" applyBorder="1" applyAlignment="1">
      <alignment horizontal="right" vertical="center"/>
    </xf>
    <xf numFmtId="182" fontId="23" fillId="0" borderId="16" xfId="0" applyNumberFormat="1" applyFont="1" applyBorder="1" applyAlignment="1">
      <alignment horizontal="right" vertical="center" wrapText="1"/>
    </xf>
    <xf numFmtId="180" fontId="23" fillId="0" borderId="21" xfId="0" applyNumberFormat="1" applyFont="1" applyBorder="1" applyAlignment="1">
      <alignment horizontal="right" vertical="center" wrapText="1"/>
    </xf>
    <xf numFmtId="0" fontId="18" fillId="0" borderId="40" xfId="0" applyFont="1" applyBorder="1" applyAlignment="1">
      <alignment horizontal="left" vertical="center" wrapText="1"/>
    </xf>
    <xf numFmtId="182" fontId="23" fillId="0" borderId="12" xfId="0" applyNumberFormat="1" applyFont="1" applyBorder="1" applyAlignment="1">
      <alignment horizontal="right" vertical="center"/>
    </xf>
    <xf numFmtId="182" fontId="23" fillId="0" borderId="13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 wrapText="1"/>
    </xf>
    <xf numFmtId="180" fontId="23" fillId="0" borderId="22" xfId="0" applyNumberFormat="1" applyFont="1" applyBorder="1" applyAlignment="1">
      <alignment horizontal="right" vertical="center" wrapText="1"/>
    </xf>
    <xf numFmtId="182" fontId="23" fillId="0" borderId="12" xfId="0" applyNumberFormat="1" applyFont="1" applyBorder="1" applyAlignment="1">
      <alignment horizontal="right" vertical="center" wrapText="1"/>
    </xf>
    <xf numFmtId="182" fontId="23" fillId="0" borderId="13" xfId="0" applyNumberFormat="1" applyFont="1" applyBorder="1" applyAlignment="1">
      <alignment horizontal="right" vertical="center" wrapText="1"/>
    </xf>
    <xf numFmtId="182" fontId="23" fillId="0" borderId="22" xfId="0" applyNumberFormat="1" applyFont="1" applyBorder="1" applyAlignment="1">
      <alignment horizontal="right" vertical="center" wrapText="1"/>
    </xf>
    <xf numFmtId="3" fontId="18" fillId="0" borderId="40" xfId="33" applyNumberFormat="1" applyFont="1" applyBorder="1" applyAlignment="1" applyProtection="1">
      <alignment horizontal="left" vertical="center" wrapText="1"/>
      <protection/>
    </xf>
    <xf numFmtId="182" fontId="23" fillId="0" borderId="22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/>
    </xf>
    <xf numFmtId="0" fontId="18" fillId="0" borderId="41" xfId="0" applyFont="1" applyBorder="1" applyAlignment="1">
      <alignment horizontal="left" vertical="center" wrapText="1"/>
    </xf>
    <xf numFmtId="182" fontId="23" fillId="0" borderId="44" xfId="0" applyNumberFormat="1" applyFont="1" applyBorder="1" applyAlignment="1">
      <alignment horizontal="right" vertical="center" wrapText="1"/>
    </xf>
    <xf numFmtId="182" fontId="23" fillId="0" borderId="45" xfId="0" applyNumberFormat="1" applyFont="1" applyBorder="1" applyAlignment="1">
      <alignment horizontal="right" vertical="center" wrapText="1"/>
    </xf>
    <xf numFmtId="182" fontId="23" fillId="0" borderId="46" xfId="0" applyNumberFormat="1" applyFont="1" applyBorder="1" applyAlignment="1">
      <alignment horizontal="right" vertical="center" wrapText="1"/>
    </xf>
    <xf numFmtId="180" fontId="23" fillId="0" borderId="47" xfId="0" applyNumberFormat="1" applyFont="1" applyBorder="1" applyAlignment="1">
      <alignment horizontal="right" vertical="center" wrapText="1"/>
    </xf>
    <xf numFmtId="180" fontId="23" fillId="0" borderId="48" xfId="0" applyNumberFormat="1" applyFont="1" applyBorder="1" applyAlignment="1">
      <alignment horizontal="right" vertical="center" wrapText="1"/>
    </xf>
    <xf numFmtId="180" fontId="23" fillId="0" borderId="49" xfId="0" applyNumberFormat="1" applyFont="1" applyBorder="1" applyAlignment="1">
      <alignment horizontal="right" vertical="center" wrapText="1"/>
    </xf>
    <xf numFmtId="0" fontId="8" fillId="0" borderId="11" xfId="33" applyFont="1" applyBorder="1" applyAlignment="1">
      <alignment horizontal="center" vertical="center"/>
      <protection/>
    </xf>
    <xf numFmtId="0" fontId="8" fillId="0" borderId="30" xfId="33" applyFont="1" applyBorder="1" applyAlignment="1">
      <alignment horizontal="center" vertical="center"/>
      <protection/>
    </xf>
    <xf numFmtId="182" fontId="17" fillId="0" borderId="16" xfId="33" applyNumberFormat="1" applyFont="1" applyBorder="1" applyAlignment="1">
      <alignment vertical="center"/>
      <protection/>
    </xf>
    <xf numFmtId="182" fontId="17" fillId="0" borderId="21" xfId="33" applyNumberFormat="1" applyFont="1" applyBorder="1" applyAlignment="1">
      <alignment vertical="center"/>
      <protection/>
    </xf>
    <xf numFmtId="3" fontId="15" fillId="0" borderId="0" xfId="0" applyNumberFormat="1" applyFont="1" applyAlignment="1">
      <alignment vertical="center"/>
    </xf>
    <xf numFmtId="182" fontId="23" fillId="0" borderId="34" xfId="0" applyNumberFormat="1" applyFont="1" applyBorder="1" applyAlignment="1">
      <alignment horizontal="right" vertical="center" wrapText="1"/>
    </xf>
    <xf numFmtId="182" fontId="23" fillId="0" borderId="35" xfId="0" applyNumberFormat="1" applyFont="1" applyBorder="1" applyAlignment="1">
      <alignment horizontal="right" vertical="center"/>
    </xf>
    <xf numFmtId="182" fontId="23" fillId="0" borderId="35" xfId="0" applyNumberFormat="1" applyFont="1" applyBorder="1" applyAlignment="1">
      <alignment horizontal="right" vertical="center" wrapText="1"/>
    </xf>
    <xf numFmtId="180" fontId="23" fillId="0" borderId="25" xfId="0" applyNumberFormat="1" applyFont="1" applyBorder="1" applyAlignment="1">
      <alignment horizontal="right" vertical="center" wrapText="1"/>
    </xf>
    <xf numFmtId="180" fontId="23" fillId="0" borderId="10" xfId="0" applyNumberFormat="1" applyFont="1" applyBorder="1" applyAlignment="1">
      <alignment horizontal="right" vertical="center" wrapText="1"/>
    </xf>
    <xf numFmtId="182" fontId="23" fillId="0" borderId="10" xfId="0" applyNumberFormat="1" applyFont="1" applyBorder="1" applyAlignment="1">
      <alignment horizontal="right" vertical="center"/>
    </xf>
    <xf numFmtId="182" fontId="23" fillId="0" borderId="10" xfId="0" applyNumberFormat="1" applyFont="1" applyBorder="1" applyAlignment="1">
      <alignment horizontal="right" vertical="center" wrapText="1"/>
    </xf>
    <xf numFmtId="182" fontId="23" fillId="0" borderId="38" xfId="0" applyNumberFormat="1" applyFont="1" applyBorder="1" applyAlignment="1">
      <alignment horizontal="right" vertical="center" wrapText="1"/>
    </xf>
    <xf numFmtId="180" fontId="17" fillId="0" borderId="10" xfId="0" applyNumberFormat="1" applyFont="1" applyBorder="1" applyAlignment="1">
      <alignment horizontal="right" vertical="center" wrapText="1"/>
    </xf>
    <xf numFmtId="180" fontId="23" fillId="0" borderId="29" xfId="0" applyNumberFormat="1" applyFont="1" applyBorder="1" applyAlignment="1">
      <alignment horizontal="right" vertical="center" wrapText="1"/>
    </xf>
    <xf numFmtId="182" fontId="23" fillId="0" borderId="50" xfId="0" applyNumberFormat="1" applyFont="1" applyBorder="1" applyAlignment="1">
      <alignment horizontal="right" vertical="center" wrapText="1"/>
    </xf>
    <xf numFmtId="180" fontId="23" fillId="0" borderId="33" xfId="0" applyNumberFormat="1" applyFont="1" applyBorder="1" applyAlignment="1">
      <alignment horizontal="right" vertical="center" wrapText="1"/>
    </xf>
    <xf numFmtId="180" fontId="23" fillId="0" borderId="51" xfId="0" applyNumberFormat="1" applyFont="1" applyBorder="1" applyAlignment="1">
      <alignment horizontal="right" vertical="center" wrapText="1"/>
    </xf>
    <xf numFmtId="180" fontId="23" fillId="0" borderId="52" xfId="0" applyNumberFormat="1" applyFont="1" applyBorder="1" applyAlignment="1">
      <alignment horizontal="right" vertical="center" wrapText="1"/>
    </xf>
    <xf numFmtId="182" fontId="23" fillId="0" borderId="14" xfId="0" applyNumberFormat="1" applyFont="1" applyBorder="1" applyAlignment="1">
      <alignment horizontal="right" vertical="center"/>
    </xf>
    <xf numFmtId="182" fontId="23" fillId="0" borderId="15" xfId="0" applyNumberFormat="1" applyFont="1" applyBorder="1" applyAlignment="1">
      <alignment horizontal="right" vertical="center"/>
    </xf>
    <xf numFmtId="182" fontId="23" fillId="0" borderId="23" xfId="0" applyNumberFormat="1" applyFont="1" applyBorder="1" applyAlignment="1">
      <alignment horizontal="right" vertical="center"/>
    </xf>
    <xf numFmtId="180" fontId="23" fillId="0" borderId="53" xfId="0" applyNumberFormat="1" applyFont="1" applyBorder="1" applyAlignment="1">
      <alignment horizontal="right" vertical="center" wrapText="1"/>
    </xf>
    <xf numFmtId="3" fontId="18" fillId="33" borderId="39" xfId="33" applyNumberFormat="1" applyFont="1" applyFill="1" applyBorder="1" applyAlignment="1" applyProtection="1">
      <alignment horizontal="left" vertical="center" wrapText="1"/>
      <protection/>
    </xf>
    <xf numFmtId="182" fontId="23" fillId="33" borderId="17" xfId="0" applyNumberFormat="1" applyFont="1" applyFill="1" applyBorder="1" applyAlignment="1">
      <alignment horizontal="right" vertical="center"/>
    </xf>
    <xf numFmtId="182" fontId="23" fillId="33" borderId="16" xfId="0" applyNumberFormat="1" applyFont="1" applyFill="1" applyBorder="1" applyAlignment="1">
      <alignment horizontal="right" vertical="center"/>
    </xf>
    <xf numFmtId="182" fontId="23" fillId="33" borderId="21" xfId="0" applyNumberFormat="1" applyFont="1" applyFill="1" applyBorder="1" applyAlignment="1">
      <alignment horizontal="right" vertical="center"/>
    </xf>
    <xf numFmtId="180" fontId="23" fillId="33" borderId="25" xfId="0" applyNumberFormat="1" applyFont="1" applyFill="1" applyBorder="1" applyAlignment="1">
      <alignment horizontal="right" vertical="center" wrapText="1"/>
    </xf>
    <xf numFmtId="0" fontId="18" fillId="33" borderId="40" xfId="0" applyFont="1" applyFill="1" applyBorder="1" applyAlignment="1">
      <alignment horizontal="left" vertical="center" wrapText="1"/>
    </xf>
    <xf numFmtId="182" fontId="23" fillId="33" borderId="12" xfId="0" applyNumberFormat="1" applyFont="1" applyFill="1" applyBorder="1" applyAlignment="1">
      <alignment horizontal="right" vertical="center"/>
    </xf>
    <xf numFmtId="182" fontId="23" fillId="33" borderId="13" xfId="0" applyNumberFormat="1" applyFont="1" applyFill="1" applyBorder="1" applyAlignment="1">
      <alignment horizontal="right" vertical="center"/>
    </xf>
    <xf numFmtId="182" fontId="23" fillId="33" borderId="22" xfId="0" applyNumberFormat="1" applyFont="1" applyFill="1" applyBorder="1" applyAlignment="1">
      <alignment horizontal="right" vertical="center"/>
    </xf>
    <xf numFmtId="180" fontId="23" fillId="33" borderId="10" xfId="0" applyNumberFormat="1" applyFont="1" applyFill="1" applyBorder="1" applyAlignment="1">
      <alignment horizontal="right" vertical="center" wrapText="1"/>
    </xf>
    <xf numFmtId="182" fontId="23" fillId="33" borderId="10" xfId="0" applyNumberFormat="1" applyFont="1" applyFill="1" applyBorder="1" applyAlignment="1">
      <alignment horizontal="right" vertical="center"/>
    </xf>
    <xf numFmtId="3" fontId="18" fillId="33" borderId="40" xfId="33" applyNumberFormat="1" applyFont="1" applyFill="1" applyBorder="1" applyAlignment="1" applyProtection="1">
      <alignment horizontal="left" vertical="center" wrapText="1"/>
      <protection/>
    </xf>
    <xf numFmtId="182" fontId="23" fillId="33" borderId="10" xfId="0" applyNumberFormat="1" applyFont="1" applyFill="1" applyBorder="1" applyAlignment="1">
      <alignment horizontal="right" vertical="center" wrapText="1"/>
    </xf>
    <xf numFmtId="180" fontId="23" fillId="33" borderId="19" xfId="0" applyNumberFormat="1" applyFont="1" applyFill="1" applyBorder="1" applyAlignment="1">
      <alignment horizontal="right" vertical="center" wrapText="1"/>
    </xf>
    <xf numFmtId="180" fontId="23" fillId="33" borderId="18" xfId="0" applyNumberFormat="1" applyFont="1" applyFill="1" applyBorder="1" applyAlignment="1">
      <alignment horizontal="right" vertical="center" wrapText="1"/>
    </xf>
    <xf numFmtId="182" fontId="23" fillId="33" borderId="18" xfId="0" applyNumberFormat="1" applyFont="1" applyFill="1" applyBorder="1" applyAlignment="1">
      <alignment horizontal="right" vertical="center"/>
    </xf>
    <xf numFmtId="182" fontId="23" fillId="33" borderId="18" xfId="0" applyNumberFormat="1" applyFont="1" applyFill="1" applyBorder="1" applyAlignment="1">
      <alignment horizontal="right" vertical="center" wrapText="1"/>
    </xf>
    <xf numFmtId="182" fontId="23" fillId="0" borderId="18" xfId="0" applyNumberFormat="1" applyFont="1" applyBorder="1" applyAlignment="1">
      <alignment horizontal="right" vertical="center"/>
    </xf>
    <xf numFmtId="180" fontId="17" fillId="0" borderId="18" xfId="0" applyNumberFormat="1" applyFont="1" applyBorder="1" applyAlignment="1">
      <alignment horizontal="right" vertical="center" wrapText="1"/>
    </xf>
    <xf numFmtId="182" fontId="23" fillId="0" borderId="20" xfId="0" applyNumberFormat="1" applyFont="1" applyBorder="1" applyAlignment="1">
      <alignment horizontal="right" vertical="center" wrapText="1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2" fontId="23" fillId="0" borderId="44" xfId="0" applyNumberFormat="1" applyFont="1" applyBorder="1" applyAlignment="1">
      <alignment horizontal="right" vertical="center"/>
    </xf>
    <xf numFmtId="182" fontId="23" fillId="0" borderId="45" xfId="0" applyNumberFormat="1" applyFont="1" applyBorder="1" applyAlignment="1">
      <alignment horizontal="right" vertical="center"/>
    </xf>
    <xf numFmtId="182" fontId="23" fillId="0" borderId="46" xfId="0" applyNumberFormat="1" applyFont="1" applyBorder="1" applyAlignment="1">
      <alignment horizontal="right" vertical="center"/>
    </xf>
    <xf numFmtId="180" fontId="23" fillId="0" borderId="56" xfId="0" applyNumberFormat="1" applyFont="1" applyBorder="1" applyAlignment="1">
      <alignment horizontal="right" vertical="center" wrapText="1"/>
    </xf>
    <xf numFmtId="182" fontId="23" fillId="0" borderId="57" xfId="0" applyNumberFormat="1" applyFont="1" applyBorder="1" applyAlignment="1">
      <alignment horizontal="right" vertical="center" wrapText="1"/>
    </xf>
    <xf numFmtId="180" fontId="23" fillId="0" borderId="58" xfId="0" applyNumberFormat="1" applyFont="1" applyBorder="1" applyAlignment="1">
      <alignment horizontal="right" vertical="center" wrapText="1"/>
    </xf>
    <xf numFmtId="0" fontId="12" fillId="0" borderId="24" xfId="33" applyFont="1" applyBorder="1" applyAlignment="1" applyProtection="1">
      <alignment horizontal="center" vertical="center" wrapText="1"/>
      <protection/>
    </xf>
    <xf numFmtId="3" fontId="12" fillId="0" borderId="59" xfId="33" applyNumberFormat="1" applyFont="1" applyBorder="1" applyAlignment="1" applyProtection="1">
      <alignment horizontal="center" vertical="center" wrapText="1"/>
      <protection/>
    </xf>
    <xf numFmtId="3" fontId="12" fillId="0" borderId="11" xfId="33" applyNumberFormat="1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3" fontId="12" fillId="0" borderId="43" xfId="33" applyNumberFormat="1" applyFont="1" applyBorder="1" applyAlignment="1" applyProtection="1">
      <alignment horizontal="center" vertical="center" wrapText="1"/>
      <protection/>
    </xf>
    <xf numFmtId="3" fontId="12" fillId="0" borderId="24" xfId="33" applyNumberFormat="1" applyFont="1" applyBorder="1" applyAlignment="1" applyProtection="1">
      <alignment horizontal="center" vertical="center" wrapText="1"/>
      <protection/>
    </xf>
    <xf numFmtId="0" fontId="12" fillId="0" borderId="25" xfId="33" applyFont="1" applyBorder="1" applyAlignment="1">
      <alignment horizontal="center" vertical="center" wrapText="1"/>
      <protection/>
    </xf>
    <xf numFmtId="182" fontId="7" fillId="0" borderId="60" xfId="0" applyNumberFormat="1" applyFont="1" applyBorder="1" applyAlignment="1">
      <alignment horizontal="right" vertical="center" wrapText="1"/>
    </xf>
    <xf numFmtId="3" fontId="12" fillId="0" borderId="25" xfId="33" applyNumberFormat="1" applyFont="1" applyBorder="1" applyAlignment="1">
      <alignment horizontal="right" vertical="center"/>
      <protection/>
    </xf>
    <xf numFmtId="0" fontId="12" fillId="0" borderId="10" xfId="33" applyFont="1" applyBorder="1" applyAlignment="1">
      <alignment horizontal="center" vertical="center" wrapText="1"/>
      <protection/>
    </xf>
    <xf numFmtId="3" fontId="12" fillId="0" borderId="10" xfId="33" applyNumberFormat="1" applyFont="1" applyBorder="1" applyAlignment="1">
      <alignment horizontal="right" vertical="center"/>
      <protection/>
    </xf>
    <xf numFmtId="182" fontId="7" fillId="0" borderId="37" xfId="33" applyNumberFormat="1" applyFont="1" applyBorder="1" applyAlignment="1">
      <alignment horizontal="right" vertical="center"/>
      <protection/>
    </xf>
    <xf numFmtId="182" fontId="7" fillId="0" borderId="13" xfId="33" applyNumberFormat="1" applyFont="1" applyBorder="1" applyAlignment="1">
      <alignment horizontal="right" vertical="center"/>
      <protection/>
    </xf>
    <xf numFmtId="182" fontId="7" fillId="0" borderId="35" xfId="33" applyNumberFormat="1" applyFont="1" applyBorder="1" applyAlignment="1">
      <alignment horizontal="right" vertical="center"/>
      <protection/>
    </xf>
    <xf numFmtId="182" fontId="7" fillId="0" borderId="37" xfId="35" applyNumberFormat="1" applyFont="1" applyBorder="1" applyAlignment="1">
      <alignment horizontal="right" vertical="center"/>
    </xf>
    <xf numFmtId="182" fontId="7" fillId="0" borderId="13" xfId="35" applyNumberFormat="1" applyFont="1" applyBorder="1" applyAlignment="1">
      <alignment horizontal="right" vertical="center" wrapText="1"/>
    </xf>
    <xf numFmtId="182" fontId="7" fillId="0" borderId="13" xfId="35" applyNumberFormat="1" applyFont="1" applyBorder="1" applyAlignment="1">
      <alignment horizontal="right" vertical="center"/>
    </xf>
    <xf numFmtId="41" fontId="7" fillId="0" borderId="13" xfId="35" applyFont="1" applyBorder="1" applyAlignment="1">
      <alignment horizontal="right" vertical="center"/>
    </xf>
    <xf numFmtId="41" fontId="7" fillId="0" borderId="35" xfId="35" applyFont="1" applyBorder="1" applyAlignment="1">
      <alignment horizontal="right" vertical="center"/>
    </xf>
    <xf numFmtId="3" fontId="7" fillId="0" borderId="37" xfId="33" applyNumberFormat="1" applyFont="1" applyBorder="1" applyAlignment="1">
      <alignment horizontal="right" vertical="center"/>
      <protection/>
    </xf>
    <xf numFmtId="3" fontId="7" fillId="0" borderId="13" xfId="33" applyNumberFormat="1" applyFont="1" applyBorder="1" applyAlignment="1">
      <alignment horizontal="right" vertical="center"/>
      <protection/>
    </xf>
    <xf numFmtId="3" fontId="7" fillId="0" borderId="35" xfId="33" applyNumberFormat="1" applyFont="1" applyBorder="1" applyAlignment="1">
      <alignment horizontal="right" vertical="center"/>
      <protection/>
    </xf>
    <xf numFmtId="0" fontId="12" fillId="0" borderId="38" xfId="33" applyFont="1" applyBorder="1" applyAlignment="1">
      <alignment horizontal="center" vertical="center" wrapText="1"/>
      <protection/>
    </xf>
    <xf numFmtId="3" fontId="7" fillId="0" borderId="61" xfId="33" applyNumberFormat="1" applyFont="1" applyBorder="1" applyAlignment="1">
      <alignment horizontal="right" vertical="center"/>
      <protection/>
    </xf>
    <xf numFmtId="3" fontId="7" fillId="0" borderId="15" xfId="33" applyNumberFormat="1" applyFont="1" applyBorder="1" applyAlignment="1">
      <alignment horizontal="right" vertical="center"/>
      <protection/>
    </xf>
    <xf numFmtId="3" fontId="7" fillId="0" borderId="36" xfId="33" applyNumberFormat="1" applyFont="1" applyBorder="1" applyAlignment="1">
      <alignment horizontal="right" vertical="center"/>
      <protection/>
    </xf>
    <xf numFmtId="3" fontId="12" fillId="0" borderId="38" xfId="33" applyNumberFormat="1" applyFont="1" applyBorder="1" applyAlignment="1">
      <alignment horizontal="right" vertical="center"/>
      <protection/>
    </xf>
    <xf numFmtId="0" fontId="12" fillId="0" borderId="53" xfId="33" applyFont="1" applyBorder="1" applyAlignment="1">
      <alignment horizontal="center" vertical="center" wrapText="1"/>
      <protection/>
    </xf>
    <xf numFmtId="3" fontId="12" fillId="0" borderId="29" xfId="33" applyNumberFormat="1" applyFont="1" applyBorder="1" applyAlignment="1">
      <alignment vertical="center"/>
      <protection/>
    </xf>
    <xf numFmtId="3" fontId="12" fillId="0" borderId="62" xfId="33" applyNumberFormat="1" applyFont="1" applyBorder="1" applyAlignment="1">
      <alignment vertical="center"/>
      <protection/>
    </xf>
    <xf numFmtId="182" fontId="17" fillId="33" borderId="13" xfId="0" applyNumberFormat="1" applyFont="1" applyFill="1" applyBorder="1" applyAlignment="1">
      <alignment horizontal="right" vertical="center"/>
    </xf>
    <xf numFmtId="0" fontId="12" fillId="0" borderId="47" xfId="0" applyFont="1" applyBorder="1" applyAlignment="1">
      <alignment horizontal="center" vertical="center"/>
    </xf>
    <xf numFmtId="180" fontId="23" fillId="0" borderId="63" xfId="0" applyNumberFormat="1" applyFont="1" applyBorder="1" applyAlignment="1">
      <alignment horizontal="right" vertical="center" wrapText="1"/>
    </xf>
    <xf numFmtId="3" fontId="12" fillId="0" borderId="53" xfId="33" applyNumberFormat="1" applyFont="1" applyBorder="1" applyAlignment="1">
      <alignment vertical="center"/>
      <protection/>
    </xf>
    <xf numFmtId="0" fontId="8" fillId="0" borderId="44" xfId="33" applyFont="1" applyBorder="1" applyAlignment="1">
      <alignment horizontal="center" vertical="center" wrapText="1"/>
      <protection/>
    </xf>
    <xf numFmtId="182" fontId="17" fillId="0" borderId="45" xfId="0" applyNumberFormat="1" applyFont="1" applyBorder="1" applyAlignment="1">
      <alignment vertical="center"/>
    </xf>
    <xf numFmtId="182" fontId="17" fillId="0" borderId="46" xfId="0" applyNumberFormat="1" applyFont="1" applyBorder="1" applyAlignment="1">
      <alignment vertical="center"/>
    </xf>
    <xf numFmtId="182" fontId="12" fillId="0" borderId="48" xfId="0" applyNumberFormat="1" applyFont="1" applyBorder="1" applyAlignment="1">
      <alignment horizontal="center" vertical="center"/>
    </xf>
    <xf numFmtId="182" fontId="12" fillId="0" borderId="49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0" xfId="33" applyFont="1" applyBorder="1" applyAlignment="1">
      <alignment horizontal="left" vertical="center" wrapText="1"/>
      <protection/>
    </xf>
    <xf numFmtId="0" fontId="8" fillId="0" borderId="4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9525</xdr:colOff>
      <xdr:row>1</xdr:row>
      <xdr:rowOff>476250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57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0</xdr:colOff>
      <xdr:row>2</xdr:row>
      <xdr:rowOff>0</xdr:rowOff>
    </xdr:to>
    <xdr:sp>
      <xdr:nvSpPr>
        <xdr:cNvPr id="1" name="直線接點 2"/>
        <xdr:cNvSpPr>
          <a:spLocks/>
        </xdr:cNvSpPr>
      </xdr:nvSpPr>
      <xdr:spPr>
        <a:xfrm>
          <a:off x="9525" y="342900"/>
          <a:ext cx="2181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0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9525" y="342900"/>
          <a:ext cx="2181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0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9525" y="342900"/>
          <a:ext cx="2219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9525</xdr:colOff>
      <xdr:row>1</xdr:row>
      <xdr:rowOff>476250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28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</xdr:col>
      <xdr:colOff>9525</xdr:colOff>
      <xdr:row>1</xdr:row>
      <xdr:rowOff>476250</xdr:rowOff>
    </xdr:to>
    <xdr:sp>
      <xdr:nvSpPr>
        <xdr:cNvPr id="1" name="直線接點 1"/>
        <xdr:cNvSpPr>
          <a:spLocks/>
        </xdr:cNvSpPr>
      </xdr:nvSpPr>
      <xdr:spPr>
        <a:xfrm>
          <a:off x="19050" y="342900"/>
          <a:ext cx="1828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0</xdr:colOff>
      <xdr:row>2</xdr:row>
      <xdr:rowOff>0</xdr:rowOff>
    </xdr:to>
    <xdr:sp>
      <xdr:nvSpPr>
        <xdr:cNvPr id="1" name="直線接點 2"/>
        <xdr:cNvSpPr>
          <a:spLocks/>
        </xdr:cNvSpPr>
      </xdr:nvSpPr>
      <xdr:spPr>
        <a:xfrm>
          <a:off x="9525" y="342900"/>
          <a:ext cx="19240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0</xdr:colOff>
      <xdr:row>2</xdr:row>
      <xdr:rowOff>0</xdr:rowOff>
    </xdr:to>
    <xdr:sp>
      <xdr:nvSpPr>
        <xdr:cNvPr id="1" name="直線接點 3"/>
        <xdr:cNvSpPr>
          <a:spLocks/>
        </xdr:cNvSpPr>
      </xdr:nvSpPr>
      <xdr:spPr>
        <a:xfrm>
          <a:off x="9525" y="485775"/>
          <a:ext cx="2162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0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9525" y="342900"/>
          <a:ext cx="2219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0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9525" y="514350"/>
          <a:ext cx="2085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0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9525" y="342900"/>
          <a:ext cx="2219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0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9525" y="342900"/>
          <a:ext cx="2181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13.00390625" style="7" customWidth="1"/>
    <col min="2" max="2" width="15.375" style="1" customWidth="1"/>
    <col min="3" max="3" width="16.00390625" style="1" bestFit="1" customWidth="1"/>
    <col min="4" max="4" width="13.75390625" style="1" customWidth="1"/>
    <col min="5" max="5" width="17.00390625" style="1" customWidth="1"/>
    <col min="6" max="6" width="20.00390625" style="1" customWidth="1"/>
    <col min="7" max="8" width="12.50390625" style="1" customWidth="1"/>
    <col min="9" max="9" width="12.00390625" style="1" customWidth="1"/>
    <col min="10" max="11" width="13.75390625" style="1" customWidth="1"/>
    <col min="12" max="12" width="16.00390625" style="1" bestFit="1" customWidth="1"/>
    <col min="13" max="13" width="9.625" style="1" bestFit="1" customWidth="1"/>
    <col min="14" max="14" width="10.25390625" style="1" bestFit="1" customWidth="1"/>
    <col min="15" max="16384" width="9.00390625" style="1" customWidth="1"/>
  </cols>
  <sheetData>
    <row r="1" spans="1:12" s="6" customFormat="1" ht="24.75" thickBot="1">
      <c r="A1" s="241" t="s">
        <v>80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3"/>
    </row>
    <row r="2" spans="1:12" s="10" customFormat="1" ht="39.75" thickBot="1">
      <c r="A2" s="202" t="s">
        <v>26</v>
      </c>
      <c r="B2" s="203" t="s">
        <v>27</v>
      </c>
      <c r="C2" s="204" t="s">
        <v>28</v>
      </c>
      <c r="D2" s="205" t="s">
        <v>14</v>
      </c>
      <c r="E2" s="205" t="s">
        <v>16</v>
      </c>
      <c r="F2" s="204" t="s">
        <v>29</v>
      </c>
      <c r="G2" s="14" t="s">
        <v>18</v>
      </c>
      <c r="H2" s="14" t="s">
        <v>19</v>
      </c>
      <c r="I2" s="204" t="s">
        <v>30</v>
      </c>
      <c r="J2" s="204" t="s">
        <v>31</v>
      </c>
      <c r="K2" s="206" t="s">
        <v>32</v>
      </c>
      <c r="L2" s="207" t="s">
        <v>33</v>
      </c>
    </row>
    <row r="3" spans="1:12" ht="19.5">
      <c r="A3" s="208">
        <v>1</v>
      </c>
      <c r="B3" s="209">
        <v>216887</v>
      </c>
      <c r="C3" s="20">
        <v>22626</v>
      </c>
      <c r="D3" s="20">
        <v>13959</v>
      </c>
      <c r="E3" s="20">
        <v>6273</v>
      </c>
      <c r="F3" s="20">
        <v>14806</v>
      </c>
      <c r="G3" s="20">
        <v>41045</v>
      </c>
      <c r="H3" s="20">
        <v>11440</v>
      </c>
      <c r="I3" s="20">
        <v>9850</v>
      </c>
      <c r="J3" s="20">
        <v>8636</v>
      </c>
      <c r="K3" s="72">
        <v>29590</v>
      </c>
      <c r="L3" s="210">
        <f aca="true" t="shared" si="0" ref="L3:L9">SUM(B3:K3)</f>
        <v>375112</v>
      </c>
    </row>
    <row r="4" spans="1:12" ht="19.5">
      <c r="A4" s="211">
        <v>2</v>
      </c>
      <c r="B4" s="71">
        <v>241782</v>
      </c>
      <c r="C4" s="16">
        <v>42242</v>
      </c>
      <c r="D4" s="16">
        <v>20471</v>
      </c>
      <c r="E4" s="16">
        <v>10929</v>
      </c>
      <c r="F4" s="16">
        <v>26729</v>
      </c>
      <c r="G4" s="16">
        <v>67637</v>
      </c>
      <c r="H4" s="16">
        <v>22950</v>
      </c>
      <c r="I4" s="16">
        <v>16774</v>
      </c>
      <c r="J4" s="16">
        <v>10068</v>
      </c>
      <c r="K4" s="73">
        <v>46621</v>
      </c>
      <c r="L4" s="212">
        <f t="shared" si="0"/>
        <v>506203</v>
      </c>
    </row>
    <row r="5" spans="1:12" ht="19.5">
      <c r="A5" s="211">
        <v>3</v>
      </c>
      <c r="B5" s="213">
        <v>68687</v>
      </c>
      <c r="C5" s="214">
        <v>29145</v>
      </c>
      <c r="D5" s="214">
        <v>18916</v>
      </c>
      <c r="E5" s="214">
        <v>8594</v>
      </c>
      <c r="F5" s="214">
        <v>18307</v>
      </c>
      <c r="G5" s="214">
        <v>43192</v>
      </c>
      <c r="H5" s="214">
        <v>28600</v>
      </c>
      <c r="I5" s="214">
        <v>10376</v>
      </c>
      <c r="J5" s="214">
        <v>6073</v>
      </c>
      <c r="K5" s="215">
        <v>23852</v>
      </c>
      <c r="L5" s="212">
        <f t="shared" si="0"/>
        <v>255742</v>
      </c>
    </row>
    <row r="6" spans="1:14" ht="19.5">
      <c r="A6" s="211">
        <v>4</v>
      </c>
      <c r="B6" s="213">
        <v>94717</v>
      </c>
      <c r="C6" s="214">
        <v>29138</v>
      </c>
      <c r="D6" s="214">
        <v>20305</v>
      </c>
      <c r="E6" s="214">
        <v>7959</v>
      </c>
      <c r="F6" s="214">
        <v>19618</v>
      </c>
      <c r="G6" s="214">
        <v>47294</v>
      </c>
      <c r="H6" s="214">
        <v>29700</v>
      </c>
      <c r="I6" s="214">
        <v>8063</v>
      </c>
      <c r="J6" s="214">
        <v>7208</v>
      </c>
      <c r="K6" s="215">
        <v>22052</v>
      </c>
      <c r="L6" s="212">
        <f t="shared" si="0"/>
        <v>286054</v>
      </c>
      <c r="N6" s="194"/>
    </row>
    <row r="7" spans="1:14" ht="19.5">
      <c r="A7" s="211">
        <v>5</v>
      </c>
      <c r="B7" s="71">
        <v>87300</v>
      </c>
      <c r="C7" s="16">
        <v>32343</v>
      </c>
      <c r="D7" s="16">
        <v>22755</v>
      </c>
      <c r="E7" s="16">
        <v>10462</v>
      </c>
      <c r="F7" s="16">
        <v>16371</v>
      </c>
      <c r="G7" s="16">
        <v>46454</v>
      </c>
      <c r="H7" s="16">
        <v>41000</v>
      </c>
      <c r="I7" s="16">
        <v>7699</v>
      </c>
      <c r="J7" s="16">
        <v>7903</v>
      </c>
      <c r="K7" s="73">
        <v>23622</v>
      </c>
      <c r="L7" s="212">
        <f t="shared" si="0"/>
        <v>295909</v>
      </c>
      <c r="N7" s="194"/>
    </row>
    <row r="8" spans="1:14" ht="19.5">
      <c r="A8" s="211">
        <v>6</v>
      </c>
      <c r="B8" s="71">
        <v>108054</v>
      </c>
      <c r="C8" s="16">
        <v>221130</v>
      </c>
      <c r="D8" s="16">
        <v>20394</v>
      </c>
      <c r="E8" s="16">
        <v>9475</v>
      </c>
      <c r="F8" s="16">
        <v>18819</v>
      </c>
      <c r="G8" s="16">
        <v>59067</v>
      </c>
      <c r="H8" s="16">
        <v>42500</v>
      </c>
      <c r="I8" s="16">
        <v>7870</v>
      </c>
      <c r="J8" s="16">
        <v>9335</v>
      </c>
      <c r="K8" s="73">
        <v>28236</v>
      </c>
      <c r="L8" s="212">
        <f t="shared" si="0"/>
        <v>524880</v>
      </c>
      <c r="N8" s="194"/>
    </row>
    <row r="9" spans="1:12" ht="19.5">
      <c r="A9" s="211">
        <v>7</v>
      </c>
      <c r="B9" s="216">
        <v>130055</v>
      </c>
      <c r="C9" s="217">
        <v>339150</v>
      </c>
      <c r="D9" s="217">
        <v>29101</v>
      </c>
      <c r="E9" s="218">
        <v>15742</v>
      </c>
      <c r="F9" s="218">
        <v>28020</v>
      </c>
      <c r="G9" s="218">
        <v>87535</v>
      </c>
      <c r="H9" s="219">
        <v>70500</v>
      </c>
      <c r="I9" s="219">
        <v>14241</v>
      </c>
      <c r="J9" s="219">
        <v>13329</v>
      </c>
      <c r="K9" s="220">
        <v>60835</v>
      </c>
      <c r="L9" s="212">
        <f t="shared" si="0"/>
        <v>788508</v>
      </c>
    </row>
    <row r="10" spans="1:12" ht="19.5">
      <c r="A10" s="211">
        <v>8</v>
      </c>
      <c r="B10" s="221">
        <v>151366</v>
      </c>
      <c r="C10" s="222">
        <v>223832</v>
      </c>
      <c r="D10" s="222">
        <v>27389</v>
      </c>
      <c r="E10" s="222">
        <v>17483</v>
      </c>
      <c r="F10" s="222">
        <v>28219</v>
      </c>
      <c r="G10" s="222">
        <v>104777</v>
      </c>
      <c r="H10" s="222">
        <v>67200</v>
      </c>
      <c r="I10" s="222">
        <v>17221</v>
      </c>
      <c r="J10" s="222">
        <v>13677</v>
      </c>
      <c r="K10" s="223">
        <v>54380</v>
      </c>
      <c r="L10" s="212">
        <v>705544</v>
      </c>
    </row>
    <row r="11" spans="1:12" ht="19.5">
      <c r="A11" s="211">
        <v>9</v>
      </c>
      <c r="B11" s="221">
        <v>74267</v>
      </c>
      <c r="C11" s="222">
        <v>27656</v>
      </c>
      <c r="D11" s="222">
        <v>16331</v>
      </c>
      <c r="E11" s="222">
        <v>7376</v>
      </c>
      <c r="F11" s="222">
        <v>14379</v>
      </c>
      <c r="G11" s="222">
        <v>83803</v>
      </c>
      <c r="H11" s="222">
        <v>26800</v>
      </c>
      <c r="I11" s="222">
        <v>5319</v>
      </c>
      <c r="J11" s="222">
        <v>9093</v>
      </c>
      <c r="K11" s="223">
        <v>23753</v>
      </c>
      <c r="L11" s="212">
        <f>SUM(B11:K11)</f>
        <v>288777</v>
      </c>
    </row>
    <row r="12" spans="1:12" ht="19.5">
      <c r="A12" s="211">
        <v>10</v>
      </c>
      <c r="B12" s="221">
        <v>107965</v>
      </c>
      <c r="C12" s="222">
        <v>39371</v>
      </c>
      <c r="D12" s="222">
        <v>20204</v>
      </c>
      <c r="E12" s="222">
        <v>12001</v>
      </c>
      <c r="F12" s="222">
        <v>24336</v>
      </c>
      <c r="G12" s="222">
        <v>51004</v>
      </c>
      <c r="H12" s="222">
        <v>28800</v>
      </c>
      <c r="I12" s="222">
        <v>7983</v>
      </c>
      <c r="J12" s="222">
        <v>11833</v>
      </c>
      <c r="K12" s="223">
        <v>29894</v>
      </c>
      <c r="L12" s="212">
        <f>SUM(B12:K12)</f>
        <v>333391</v>
      </c>
    </row>
    <row r="13" spans="1:12" ht="19.5">
      <c r="A13" s="211">
        <v>11</v>
      </c>
      <c r="B13" s="221">
        <v>87459</v>
      </c>
      <c r="C13" s="222">
        <v>28156</v>
      </c>
      <c r="D13" s="222">
        <v>18074</v>
      </c>
      <c r="E13" s="222">
        <v>10357</v>
      </c>
      <c r="F13" s="222">
        <v>17437</v>
      </c>
      <c r="G13" s="222">
        <v>39212</v>
      </c>
      <c r="H13" s="222">
        <v>29750</v>
      </c>
      <c r="I13" s="222">
        <v>6425</v>
      </c>
      <c r="J13" s="222">
        <v>8840</v>
      </c>
      <c r="K13" s="223">
        <v>22257</v>
      </c>
      <c r="L13" s="212">
        <f>SUM(B13:K13)</f>
        <v>267967</v>
      </c>
    </row>
    <row r="14" spans="1:12" ht="20.25" thickBot="1">
      <c r="A14" s="224">
        <v>12</v>
      </c>
      <c r="B14" s="225">
        <v>96539</v>
      </c>
      <c r="C14" s="226">
        <v>24550</v>
      </c>
      <c r="D14" s="226">
        <v>15790</v>
      </c>
      <c r="E14" s="226">
        <v>7211</v>
      </c>
      <c r="F14" s="226">
        <v>11141</v>
      </c>
      <c r="G14" s="226">
        <v>24361</v>
      </c>
      <c r="H14" s="226">
        <v>22125</v>
      </c>
      <c r="I14" s="226">
        <v>5233</v>
      </c>
      <c r="J14" s="226">
        <v>7881</v>
      </c>
      <c r="K14" s="227">
        <v>20381</v>
      </c>
      <c r="L14" s="228">
        <f>SUM(B14:K14)</f>
        <v>235212</v>
      </c>
    </row>
    <row r="15" spans="1:14" ht="20.25" thickBot="1">
      <c r="A15" s="229" t="s">
        <v>33</v>
      </c>
      <c r="B15" s="230">
        <f>SUM(B3:B14)</f>
        <v>1465078</v>
      </c>
      <c r="C15" s="230">
        <f>SUM(C3:C14)</f>
        <v>1059339</v>
      </c>
      <c r="D15" s="230">
        <f>SUM(D3:D14)</f>
        <v>243689</v>
      </c>
      <c r="E15" s="230">
        <f aca="true" t="shared" si="1" ref="E15:K15">SUM(E3:E10)</f>
        <v>86917</v>
      </c>
      <c r="F15" s="230">
        <f t="shared" si="1"/>
        <v>170889</v>
      </c>
      <c r="G15" s="230">
        <f t="shared" si="1"/>
        <v>497001</v>
      </c>
      <c r="H15" s="230">
        <f t="shared" si="1"/>
        <v>313890</v>
      </c>
      <c r="I15" s="230">
        <f t="shared" si="1"/>
        <v>92094</v>
      </c>
      <c r="J15" s="230">
        <f t="shared" si="1"/>
        <v>76229</v>
      </c>
      <c r="K15" s="231">
        <f t="shared" si="1"/>
        <v>289188</v>
      </c>
      <c r="L15" s="235">
        <f>SUM(L3:L14)</f>
        <v>4863299</v>
      </c>
      <c r="M15" s="153"/>
      <c r="N15" s="194"/>
    </row>
    <row r="16" spans="1:12" ht="21.75">
      <c r="A16" s="43" t="s">
        <v>41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</row>
    <row r="17" spans="1:12" ht="19.5">
      <c r="A17" s="244" t="s">
        <v>42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</row>
    <row r="18" spans="1:12" ht="24.75" thickBot="1">
      <c r="A18" s="8"/>
      <c r="B18" s="4"/>
      <c r="C18" s="4"/>
      <c r="D18" s="4"/>
      <c r="E18" s="4"/>
      <c r="F18" s="4"/>
      <c r="G18" s="4"/>
      <c r="H18" s="4"/>
      <c r="I18" s="4"/>
      <c r="J18" s="4"/>
      <c r="K18" s="2"/>
      <c r="L18" s="5"/>
    </row>
    <row r="19" spans="1:12" ht="42" thickBot="1">
      <c r="A19" s="34" t="s">
        <v>36</v>
      </c>
      <c r="B19" s="35" t="s">
        <v>37</v>
      </c>
      <c r="C19" s="4"/>
      <c r="D19" s="42" t="s">
        <v>26</v>
      </c>
      <c r="E19" s="149" t="s">
        <v>34</v>
      </c>
      <c r="F19" s="150" t="s">
        <v>35</v>
      </c>
      <c r="G19" s="4"/>
      <c r="H19" s="4"/>
      <c r="I19" s="4"/>
      <c r="J19" s="4"/>
      <c r="K19" s="2"/>
      <c r="L19" s="5"/>
    </row>
    <row r="20" spans="1:12" ht="24.75" thickBot="1">
      <c r="A20" s="31">
        <v>201130</v>
      </c>
      <c r="B20" s="36">
        <v>173982</v>
      </c>
      <c r="C20" s="4"/>
      <c r="D20" s="65">
        <v>1</v>
      </c>
      <c r="E20" s="151">
        <v>201130</v>
      </c>
      <c r="F20" s="152">
        <v>173982</v>
      </c>
      <c r="G20" s="4"/>
      <c r="H20" s="4"/>
      <c r="I20" s="4"/>
      <c r="J20" s="4"/>
      <c r="K20" s="2"/>
      <c r="L20" s="5"/>
    </row>
    <row r="21" spans="1:12" ht="24">
      <c r="A21" s="9" t="s">
        <v>0</v>
      </c>
      <c r="B21" s="3"/>
      <c r="C21" s="3"/>
      <c r="D21" s="46">
        <v>2</v>
      </c>
      <c r="E21" s="47">
        <v>334985</v>
      </c>
      <c r="F21" s="48">
        <v>171218</v>
      </c>
      <c r="G21" s="2"/>
      <c r="H21" s="2"/>
      <c r="I21" s="4"/>
      <c r="J21" s="4"/>
      <c r="K21" s="2"/>
      <c r="L21" s="5"/>
    </row>
    <row r="22" spans="4:6" ht="21.75">
      <c r="D22" s="46">
        <v>3</v>
      </c>
      <c r="E22" s="49">
        <v>144456</v>
      </c>
      <c r="F22" s="50">
        <v>111286</v>
      </c>
    </row>
    <row r="23" spans="4:6" ht="22.5" thickBot="1">
      <c r="D23" s="46">
        <v>4</v>
      </c>
      <c r="E23" s="49">
        <v>134990</v>
      </c>
      <c r="F23" s="50">
        <v>151064</v>
      </c>
    </row>
    <row r="24" spans="4:11" ht="22.5" thickBot="1">
      <c r="D24" s="46">
        <v>5</v>
      </c>
      <c r="E24" s="47">
        <v>150082</v>
      </c>
      <c r="F24" s="48">
        <v>145827</v>
      </c>
      <c r="K24" s="147"/>
    </row>
    <row r="25" spans="4:6" ht="21.75">
      <c r="D25" s="46">
        <v>6</v>
      </c>
      <c r="E25" s="49">
        <v>257922</v>
      </c>
      <c r="F25" s="50">
        <v>266958</v>
      </c>
    </row>
    <row r="26" spans="4:6" ht="21.75">
      <c r="D26" s="46">
        <v>7</v>
      </c>
      <c r="E26" s="49">
        <v>361666</v>
      </c>
      <c r="F26" s="50">
        <v>426842</v>
      </c>
    </row>
    <row r="27" spans="4:6" ht="21.75">
      <c r="D27" s="46">
        <v>8</v>
      </c>
      <c r="E27" s="49">
        <v>311996</v>
      </c>
      <c r="F27" s="50">
        <v>393548</v>
      </c>
    </row>
    <row r="28" spans="4:6" ht="21.75">
      <c r="D28" s="46">
        <v>9</v>
      </c>
      <c r="E28" s="49">
        <v>147461</v>
      </c>
      <c r="F28" s="50">
        <v>141316</v>
      </c>
    </row>
    <row r="29" spans="4:6" ht="21.75">
      <c r="D29" s="46">
        <v>10</v>
      </c>
      <c r="E29" s="49">
        <v>177476</v>
      </c>
      <c r="F29" s="50">
        <v>155915</v>
      </c>
    </row>
    <row r="30" spans="4:6" ht="21.75">
      <c r="D30" s="46">
        <v>11</v>
      </c>
      <c r="E30" s="49">
        <v>131972</v>
      </c>
      <c r="F30" s="50">
        <v>135995</v>
      </c>
    </row>
    <row r="31" spans="4:6" ht="22.5" thickBot="1">
      <c r="D31" s="236">
        <v>12</v>
      </c>
      <c r="E31" s="237">
        <v>99930</v>
      </c>
      <c r="F31" s="238">
        <v>135130</v>
      </c>
    </row>
    <row r="32" spans="4:6" ht="20.25" thickBot="1">
      <c r="D32" s="233" t="s">
        <v>77</v>
      </c>
      <c r="E32" s="239">
        <f>SUM(E20:E31)</f>
        <v>2454066</v>
      </c>
      <c r="F32" s="240">
        <f>SUM(F20:F31)</f>
        <v>2409081</v>
      </c>
    </row>
  </sheetData>
  <sheetProtection/>
  <mergeCells count="2">
    <mergeCell ref="A1:L1"/>
    <mergeCell ref="A17:L17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zoomScalePageLayoutView="0" workbookViewId="0" topLeftCell="A1">
      <selection activeCell="G12" sqref="G12"/>
    </sheetView>
  </sheetViews>
  <sheetFormatPr defaultColWidth="28.75390625" defaultRowHeight="16.5"/>
  <cols>
    <col min="1" max="1" width="28.75390625" style="0" customWidth="1"/>
    <col min="2" max="3" width="16.00390625" style="0" bestFit="1" customWidth="1"/>
    <col min="4" max="4" width="13.125" style="0" bestFit="1" customWidth="1"/>
    <col min="5" max="5" width="16.00390625" style="0" bestFit="1" customWidth="1"/>
    <col min="6" max="6" width="13.125" style="0" bestFit="1" customWidth="1"/>
    <col min="7" max="7" width="22.875" style="0" bestFit="1" customWidth="1"/>
  </cols>
  <sheetData>
    <row r="1" spans="1:7" ht="22.5" thickBot="1">
      <c r="A1" s="251" t="s">
        <v>90</v>
      </c>
      <c r="B1" s="252"/>
      <c r="C1" s="252"/>
      <c r="D1" s="252"/>
      <c r="E1" s="252"/>
      <c r="F1" s="252"/>
      <c r="G1" s="253"/>
    </row>
    <row r="2" spans="1:7" ht="39.75" thickBot="1">
      <c r="A2" s="82" t="s">
        <v>63</v>
      </c>
      <c r="B2" s="83" t="s">
        <v>44</v>
      </c>
      <c r="C2" s="84" t="s">
        <v>45</v>
      </c>
      <c r="D2" s="84" t="s">
        <v>46</v>
      </c>
      <c r="E2" s="84" t="s">
        <v>47</v>
      </c>
      <c r="F2" s="124" t="s">
        <v>48</v>
      </c>
      <c r="G2" s="125" t="s">
        <v>61</v>
      </c>
    </row>
    <row r="3" spans="1:9" ht="21.75">
      <c r="A3" s="172" t="s">
        <v>65</v>
      </c>
      <c r="B3" s="173" t="s">
        <v>66</v>
      </c>
      <c r="C3" s="174" t="s">
        <v>66</v>
      </c>
      <c r="D3" s="174">
        <v>31596</v>
      </c>
      <c r="E3" s="174">
        <v>42671</v>
      </c>
      <c r="F3" s="175">
        <v>74267</v>
      </c>
      <c r="G3" s="185" t="s">
        <v>66</v>
      </c>
      <c r="I3" s="64"/>
    </row>
    <row r="4" spans="1:9" ht="21.75">
      <c r="A4" s="177" t="s">
        <v>67</v>
      </c>
      <c r="B4" s="178" t="s">
        <v>66</v>
      </c>
      <c r="C4" s="179" t="s">
        <v>66</v>
      </c>
      <c r="D4" s="179">
        <v>18180</v>
      </c>
      <c r="E4" s="179">
        <v>9476</v>
      </c>
      <c r="F4" s="180">
        <v>27656</v>
      </c>
      <c r="G4" s="186" t="s">
        <v>66</v>
      </c>
      <c r="I4" s="64"/>
    </row>
    <row r="5" spans="1:9" ht="21.75">
      <c r="A5" s="177" t="s">
        <v>68</v>
      </c>
      <c r="B5" s="178">
        <v>16095</v>
      </c>
      <c r="C5" s="179">
        <v>236</v>
      </c>
      <c r="D5" s="179">
        <v>3851</v>
      </c>
      <c r="E5" s="179">
        <v>12480</v>
      </c>
      <c r="F5" s="180">
        <v>16331</v>
      </c>
      <c r="G5" s="186">
        <f>B5*400</f>
        <v>6438000</v>
      </c>
      <c r="H5" s="64"/>
      <c r="I5" s="64"/>
    </row>
    <row r="6" spans="1:9" ht="21.75">
      <c r="A6" s="177" t="s">
        <v>69</v>
      </c>
      <c r="B6" s="178">
        <v>3751</v>
      </c>
      <c r="C6" s="179">
        <v>3625</v>
      </c>
      <c r="D6" s="179">
        <v>3602</v>
      </c>
      <c r="E6" s="179">
        <v>3774</v>
      </c>
      <c r="F6" s="180">
        <v>7376</v>
      </c>
      <c r="G6" s="187">
        <v>562650</v>
      </c>
      <c r="H6" s="64"/>
      <c r="I6" s="64"/>
    </row>
    <row r="7" spans="1:9" ht="21.75">
      <c r="A7" s="183" t="s">
        <v>70</v>
      </c>
      <c r="B7" s="178">
        <v>9896</v>
      </c>
      <c r="C7" s="179">
        <v>4483</v>
      </c>
      <c r="D7" s="179">
        <v>5722</v>
      </c>
      <c r="E7" s="179">
        <v>8657</v>
      </c>
      <c r="F7" s="180">
        <v>14379</v>
      </c>
      <c r="G7" s="186">
        <v>2914026</v>
      </c>
      <c r="H7" s="64"/>
      <c r="I7" s="64"/>
    </row>
    <row r="8" spans="1:9" ht="21.75">
      <c r="A8" s="183" t="s">
        <v>71</v>
      </c>
      <c r="B8" s="178" t="s">
        <v>66</v>
      </c>
      <c r="C8" s="179" t="s">
        <v>66</v>
      </c>
      <c r="D8" s="179">
        <v>56194</v>
      </c>
      <c r="E8" s="179">
        <v>27609</v>
      </c>
      <c r="F8" s="180">
        <v>83803</v>
      </c>
      <c r="G8" s="186" t="s">
        <v>66</v>
      </c>
      <c r="I8" s="64"/>
    </row>
    <row r="9" spans="1:9" ht="21.75">
      <c r="A9" s="183" t="s">
        <v>72</v>
      </c>
      <c r="B9" s="178">
        <v>3800</v>
      </c>
      <c r="C9" s="179">
        <v>23000</v>
      </c>
      <c r="D9" s="179">
        <v>14200</v>
      </c>
      <c r="E9" s="179">
        <v>12600</v>
      </c>
      <c r="F9" s="180">
        <v>26800</v>
      </c>
      <c r="G9" s="188">
        <v>380000</v>
      </c>
      <c r="H9" s="64"/>
      <c r="I9" s="64"/>
    </row>
    <row r="10" spans="1:9" ht="21.75">
      <c r="A10" s="131" t="s">
        <v>73</v>
      </c>
      <c r="B10" s="132">
        <v>5066</v>
      </c>
      <c r="C10" s="133">
        <v>253</v>
      </c>
      <c r="D10" s="133">
        <v>2247</v>
      </c>
      <c r="E10" s="133">
        <v>3072</v>
      </c>
      <c r="F10" s="140">
        <v>5319</v>
      </c>
      <c r="G10" s="189">
        <v>340680</v>
      </c>
      <c r="H10" s="64"/>
      <c r="I10" s="64"/>
    </row>
    <row r="11" spans="1:9" ht="21.75">
      <c r="A11" s="131" t="s">
        <v>74</v>
      </c>
      <c r="B11" s="132" t="s">
        <v>66</v>
      </c>
      <c r="C11" s="133" t="s">
        <v>66</v>
      </c>
      <c r="D11" s="133">
        <v>2814</v>
      </c>
      <c r="E11" s="133">
        <v>6279</v>
      </c>
      <c r="F11" s="140">
        <v>9093</v>
      </c>
      <c r="G11" s="186" t="s">
        <v>66</v>
      </c>
      <c r="I11" s="64"/>
    </row>
    <row r="12" spans="1:9" ht="22.5" thickBot="1">
      <c r="A12" s="142" t="s">
        <v>75</v>
      </c>
      <c r="B12" s="196">
        <v>23027</v>
      </c>
      <c r="C12" s="197">
        <v>726</v>
      </c>
      <c r="D12" s="197">
        <v>9055</v>
      </c>
      <c r="E12" s="197">
        <v>14698</v>
      </c>
      <c r="F12" s="198">
        <v>23753</v>
      </c>
      <c r="G12" s="200">
        <v>2302700</v>
      </c>
      <c r="H12" s="64"/>
      <c r="I12" s="64"/>
    </row>
    <row r="13" spans="1:7" ht="22.5" thickBot="1">
      <c r="A13" s="123" t="s">
        <v>76</v>
      </c>
      <c r="B13" s="147">
        <f aca="true" t="shared" si="0" ref="B13:G13">SUM(B3:B12)</f>
        <v>61635</v>
      </c>
      <c r="C13" s="147">
        <f t="shared" si="0"/>
        <v>32323</v>
      </c>
      <c r="D13" s="147">
        <f t="shared" si="0"/>
        <v>147461</v>
      </c>
      <c r="E13" s="147">
        <f t="shared" si="0"/>
        <v>141316</v>
      </c>
      <c r="F13" s="201">
        <f t="shared" si="0"/>
        <v>288777</v>
      </c>
      <c r="G13" s="199">
        <f t="shared" si="0"/>
        <v>12938056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zoomScalePageLayoutView="0" workbookViewId="0" topLeftCell="A1">
      <selection activeCell="G5" sqref="G5"/>
    </sheetView>
  </sheetViews>
  <sheetFormatPr defaultColWidth="28.75390625" defaultRowHeight="16.5"/>
  <cols>
    <col min="1" max="1" width="28.75390625" style="0" customWidth="1"/>
    <col min="2" max="3" width="16.00390625" style="0" bestFit="1" customWidth="1"/>
    <col min="4" max="4" width="13.125" style="0" bestFit="1" customWidth="1"/>
    <col min="5" max="5" width="16.00390625" style="0" bestFit="1" customWidth="1"/>
    <col min="6" max="6" width="13.125" style="0" bestFit="1" customWidth="1"/>
    <col min="7" max="7" width="22.875" style="0" bestFit="1" customWidth="1"/>
  </cols>
  <sheetData>
    <row r="1" spans="1:7" ht="22.5" thickBot="1">
      <c r="A1" s="251" t="s">
        <v>91</v>
      </c>
      <c r="B1" s="252"/>
      <c r="C1" s="252"/>
      <c r="D1" s="252"/>
      <c r="E1" s="252"/>
      <c r="F1" s="252"/>
      <c r="G1" s="253"/>
    </row>
    <row r="2" spans="1:7" ht="39.75" thickBot="1">
      <c r="A2" s="82" t="s">
        <v>63</v>
      </c>
      <c r="B2" s="83" t="s">
        <v>44</v>
      </c>
      <c r="C2" s="84" t="s">
        <v>45</v>
      </c>
      <c r="D2" s="84" t="s">
        <v>46</v>
      </c>
      <c r="E2" s="84" t="s">
        <v>47</v>
      </c>
      <c r="F2" s="124" t="s">
        <v>48</v>
      </c>
      <c r="G2" s="125" t="s">
        <v>61</v>
      </c>
    </row>
    <row r="3" spans="1:7" ht="21.75">
      <c r="A3" s="172" t="s">
        <v>65</v>
      </c>
      <c r="B3" s="173" t="s">
        <v>66</v>
      </c>
      <c r="C3" s="174" t="s">
        <v>66</v>
      </c>
      <c r="D3" s="174">
        <v>53431</v>
      </c>
      <c r="E3" s="174">
        <v>54534</v>
      </c>
      <c r="F3" s="175">
        <v>107965</v>
      </c>
      <c r="G3" s="185" t="s">
        <v>66</v>
      </c>
    </row>
    <row r="4" spans="1:7" ht="21.75">
      <c r="A4" s="177" t="s">
        <v>67</v>
      </c>
      <c r="B4" s="178" t="s">
        <v>66</v>
      </c>
      <c r="C4" s="179" t="s">
        <v>66</v>
      </c>
      <c r="D4" s="179">
        <v>20137</v>
      </c>
      <c r="E4" s="179">
        <v>19234</v>
      </c>
      <c r="F4" s="180">
        <v>39371</v>
      </c>
      <c r="G4" s="186" t="s">
        <v>66</v>
      </c>
    </row>
    <row r="5" spans="1:7" ht="21.75">
      <c r="A5" s="177" t="s">
        <v>68</v>
      </c>
      <c r="B5" s="178">
        <v>19872</v>
      </c>
      <c r="C5" s="179">
        <v>332</v>
      </c>
      <c r="D5" s="179">
        <v>10861</v>
      </c>
      <c r="E5" s="179">
        <v>9343</v>
      </c>
      <c r="F5" s="180">
        <v>20204</v>
      </c>
      <c r="G5" s="186">
        <v>7948800</v>
      </c>
    </row>
    <row r="6" spans="1:7" ht="21.75">
      <c r="A6" s="177" t="s">
        <v>69</v>
      </c>
      <c r="B6" s="178">
        <v>7171</v>
      </c>
      <c r="C6" s="179">
        <v>4830</v>
      </c>
      <c r="D6" s="179">
        <v>6904</v>
      </c>
      <c r="E6" s="179">
        <v>5097</v>
      </c>
      <c r="F6" s="180">
        <v>12001</v>
      </c>
      <c r="G6" s="187">
        <v>1075650</v>
      </c>
    </row>
    <row r="7" spans="1:7" ht="21.75">
      <c r="A7" s="183" t="s">
        <v>70</v>
      </c>
      <c r="B7" s="178">
        <v>17925</v>
      </c>
      <c r="C7" s="179">
        <v>6411</v>
      </c>
      <c r="D7" s="179">
        <v>13464</v>
      </c>
      <c r="E7" s="179">
        <v>10872</v>
      </c>
      <c r="F7" s="180">
        <v>24336</v>
      </c>
      <c r="G7" s="186">
        <v>4919494</v>
      </c>
    </row>
    <row r="8" spans="1:7" ht="21.75">
      <c r="A8" s="183" t="s">
        <v>71</v>
      </c>
      <c r="B8" s="178" t="s">
        <v>66</v>
      </c>
      <c r="C8" s="179" t="s">
        <v>66</v>
      </c>
      <c r="D8" s="179">
        <v>29902</v>
      </c>
      <c r="E8" s="179">
        <v>21102</v>
      </c>
      <c r="F8" s="180">
        <v>51004</v>
      </c>
      <c r="G8" s="186" t="s">
        <v>66</v>
      </c>
    </row>
    <row r="9" spans="1:7" ht="21.75">
      <c r="A9" s="183" t="s">
        <v>72</v>
      </c>
      <c r="B9" s="178">
        <v>5480</v>
      </c>
      <c r="C9" s="179">
        <v>23320</v>
      </c>
      <c r="D9" s="179">
        <v>14500</v>
      </c>
      <c r="E9" s="179">
        <v>14300</v>
      </c>
      <c r="F9" s="180">
        <v>28800</v>
      </c>
      <c r="G9" s="188">
        <v>548000</v>
      </c>
    </row>
    <row r="10" spans="1:7" ht="21.75">
      <c r="A10" s="131" t="s">
        <v>73</v>
      </c>
      <c r="B10" s="132">
        <v>7603</v>
      </c>
      <c r="C10" s="133">
        <v>380</v>
      </c>
      <c r="D10" s="133">
        <v>4571</v>
      </c>
      <c r="E10" s="133">
        <v>3412</v>
      </c>
      <c r="F10" s="140">
        <v>7983</v>
      </c>
      <c r="G10" s="189">
        <v>329590</v>
      </c>
    </row>
    <row r="11" spans="1:7" ht="21.75">
      <c r="A11" s="131" t="s">
        <v>74</v>
      </c>
      <c r="B11" s="132" t="s">
        <v>66</v>
      </c>
      <c r="C11" s="133" t="s">
        <v>66</v>
      </c>
      <c r="D11" s="133">
        <v>6724</v>
      </c>
      <c r="E11" s="133">
        <v>5109</v>
      </c>
      <c r="F11" s="140">
        <v>11833</v>
      </c>
      <c r="G11" s="186" t="s">
        <v>66</v>
      </c>
    </row>
    <row r="12" spans="1:7" ht="22.5" thickBot="1">
      <c r="A12" s="142" t="s">
        <v>75</v>
      </c>
      <c r="B12" s="196">
        <v>28833</v>
      </c>
      <c r="C12" s="197">
        <v>1061</v>
      </c>
      <c r="D12" s="197">
        <v>16982</v>
      </c>
      <c r="E12" s="197">
        <v>12912</v>
      </c>
      <c r="F12" s="198">
        <v>29894</v>
      </c>
      <c r="G12" s="200">
        <v>2883300</v>
      </c>
    </row>
    <row r="13" spans="1:7" ht="22.5" thickBot="1">
      <c r="A13" s="123" t="s">
        <v>76</v>
      </c>
      <c r="B13" s="147">
        <f aca="true" t="shared" si="0" ref="B13:G13">SUM(B3:B12)</f>
        <v>86884</v>
      </c>
      <c r="C13" s="147">
        <f t="shared" si="0"/>
        <v>36334</v>
      </c>
      <c r="D13" s="147">
        <f t="shared" si="0"/>
        <v>177476</v>
      </c>
      <c r="E13" s="147">
        <f t="shared" si="0"/>
        <v>155915</v>
      </c>
      <c r="F13" s="147">
        <f t="shared" si="0"/>
        <v>333391</v>
      </c>
      <c r="G13" s="148">
        <f t="shared" si="0"/>
        <v>17704834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zoomScalePageLayoutView="0" workbookViewId="0" topLeftCell="A1">
      <selection activeCell="G5" sqref="G5"/>
    </sheetView>
  </sheetViews>
  <sheetFormatPr defaultColWidth="28.75390625" defaultRowHeight="16.5"/>
  <cols>
    <col min="1" max="1" width="28.75390625" style="0" customWidth="1"/>
    <col min="2" max="3" width="16.00390625" style="0" bestFit="1" customWidth="1"/>
    <col min="4" max="4" width="13.125" style="0" bestFit="1" customWidth="1"/>
    <col min="5" max="5" width="16.00390625" style="0" bestFit="1" customWidth="1"/>
    <col min="6" max="6" width="13.125" style="0" bestFit="1" customWidth="1"/>
    <col min="7" max="7" width="22.875" style="0" bestFit="1" customWidth="1"/>
  </cols>
  <sheetData>
    <row r="1" spans="1:7" ht="22.5" thickBot="1">
      <c r="A1" s="251" t="s">
        <v>92</v>
      </c>
      <c r="B1" s="252"/>
      <c r="C1" s="252"/>
      <c r="D1" s="252"/>
      <c r="E1" s="252"/>
      <c r="F1" s="252"/>
      <c r="G1" s="253"/>
    </row>
    <row r="2" spans="1:7" ht="39.75" thickBot="1">
      <c r="A2" s="82" t="s">
        <v>63</v>
      </c>
      <c r="B2" s="83" t="s">
        <v>44</v>
      </c>
      <c r="C2" s="84" t="s">
        <v>45</v>
      </c>
      <c r="D2" s="84" t="s">
        <v>46</v>
      </c>
      <c r="E2" s="84" t="s">
        <v>47</v>
      </c>
      <c r="F2" s="124" t="s">
        <v>48</v>
      </c>
      <c r="G2" s="125" t="s">
        <v>61</v>
      </c>
    </row>
    <row r="3" spans="1:7" ht="21.75">
      <c r="A3" s="172" t="s">
        <v>65</v>
      </c>
      <c r="B3" s="173" t="s">
        <v>66</v>
      </c>
      <c r="C3" s="174" t="s">
        <v>66</v>
      </c>
      <c r="D3" s="174">
        <v>42648</v>
      </c>
      <c r="E3" s="174">
        <v>44811</v>
      </c>
      <c r="F3" s="175">
        <f aca="true" t="shared" si="0" ref="F3:F9">SUM(D3:E3)</f>
        <v>87459</v>
      </c>
      <c r="G3" s="185" t="s">
        <v>66</v>
      </c>
    </row>
    <row r="4" spans="1:7" ht="21.75">
      <c r="A4" s="177" t="s">
        <v>67</v>
      </c>
      <c r="B4" s="178" t="s">
        <v>66</v>
      </c>
      <c r="C4" s="179" t="s">
        <v>66</v>
      </c>
      <c r="D4" s="179">
        <v>14745</v>
      </c>
      <c r="E4" s="179">
        <v>13411</v>
      </c>
      <c r="F4" s="180">
        <f t="shared" si="0"/>
        <v>28156</v>
      </c>
      <c r="G4" s="186" t="s">
        <v>66</v>
      </c>
    </row>
    <row r="5" spans="1:7" ht="21.75">
      <c r="A5" s="177" t="s">
        <v>68</v>
      </c>
      <c r="B5" s="178">
        <v>17852</v>
      </c>
      <c r="C5" s="179">
        <v>222</v>
      </c>
      <c r="D5" s="179">
        <v>9049</v>
      </c>
      <c r="E5" s="179">
        <v>9025</v>
      </c>
      <c r="F5" s="180">
        <f t="shared" si="0"/>
        <v>18074</v>
      </c>
      <c r="G5" s="186">
        <v>7140800</v>
      </c>
    </row>
    <row r="6" spans="1:7" ht="21.75">
      <c r="A6" s="177" t="s">
        <v>69</v>
      </c>
      <c r="B6" s="178">
        <v>5399</v>
      </c>
      <c r="C6" s="179">
        <v>4958</v>
      </c>
      <c r="D6" s="179">
        <v>4829</v>
      </c>
      <c r="E6" s="179">
        <v>5528</v>
      </c>
      <c r="F6" s="180">
        <f t="shared" si="0"/>
        <v>10357</v>
      </c>
      <c r="G6" s="187">
        <v>809850</v>
      </c>
    </row>
    <row r="7" spans="1:7" ht="21.75">
      <c r="A7" s="183" t="s">
        <v>93</v>
      </c>
      <c r="B7" s="178">
        <v>12301</v>
      </c>
      <c r="C7" s="179">
        <v>5136</v>
      </c>
      <c r="D7" s="179">
        <v>7493</v>
      </c>
      <c r="E7" s="179">
        <v>9944</v>
      </c>
      <c r="F7" s="180">
        <f t="shared" si="0"/>
        <v>17437</v>
      </c>
      <c r="G7" s="186">
        <v>3377609</v>
      </c>
    </row>
    <row r="8" spans="1:7" ht="21.75">
      <c r="A8" s="183" t="s">
        <v>71</v>
      </c>
      <c r="B8" s="178" t="s">
        <v>66</v>
      </c>
      <c r="C8" s="179" t="s">
        <v>66</v>
      </c>
      <c r="D8" s="179">
        <v>23678</v>
      </c>
      <c r="E8" s="179">
        <v>15534</v>
      </c>
      <c r="F8" s="180">
        <f t="shared" si="0"/>
        <v>39212</v>
      </c>
      <c r="G8" s="186" t="s">
        <v>66</v>
      </c>
    </row>
    <row r="9" spans="1:7" ht="21.75">
      <c r="A9" s="183" t="s">
        <v>94</v>
      </c>
      <c r="B9" s="178">
        <v>4525</v>
      </c>
      <c r="C9" s="179">
        <v>25225</v>
      </c>
      <c r="D9" s="179">
        <v>11710</v>
      </c>
      <c r="E9" s="179">
        <v>18040</v>
      </c>
      <c r="F9" s="180">
        <f t="shared" si="0"/>
        <v>29750</v>
      </c>
      <c r="G9" s="188">
        <v>452500</v>
      </c>
    </row>
    <row r="10" spans="1:7" ht="21.75">
      <c r="A10" s="131" t="s">
        <v>73</v>
      </c>
      <c r="B10" s="132">
        <v>6119</v>
      </c>
      <c r="C10" s="133">
        <v>306</v>
      </c>
      <c r="D10" s="133">
        <v>3325</v>
      </c>
      <c r="E10" s="133">
        <v>3100</v>
      </c>
      <c r="F10" s="140">
        <v>6425</v>
      </c>
      <c r="G10" s="189">
        <v>269360</v>
      </c>
    </row>
    <row r="11" spans="1:7" ht="21.75">
      <c r="A11" s="131" t="s">
        <v>74</v>
      </c>
      <c r="B11" s="132" t="s">
        <v>66</v>
      </c>
      <c r="C11" s="133" t="s">
        <v>66</v>
      </c>
      <c r="D11" s="133">
        <v>4484</v>
      </c>
      <c r="E11" s="133">
        <v>4356</v>
      </c>
      <c r="F11" s="140">
        <f>SUM(D11:E11)</f>
        <v>8840</v>
      </c>
      <c r="G11" s="186" t="s">
        <v>66</v>
      </c>
    </row>
    <row r="12" spans="1:7" ht="22.5" thickBot="1">
      <c r="A12" s="142" t="s">
        <v>75</v>
      </c>
      <c r="B12" s="196">
        <v>21424</v>
      </c>
      <c r="C12" s="197">
        <v>833</v>
      </c>
      <c r="D12" s="197">
        <v>10011</v>
      </c>
      <c r="E12" s="197">
        <v>12246</v>
      </c>
      <c r="F12" s="198">
        <f>SUM(D12:E12)</f>
        <v>22257</v>
      </c>
      <c r="G12" s="200">
        <f>B12*200</f>
        <v>4284800</v>
      </c>
    </row>
    <row r="13" spans="1:7" ht="22.5" thickBot="1">
      <c r="A13" s="123" t="s">
        <v>76</v>
      </c>
      <c r="B13" s="147">
        <f aca="true" t="shared" si="1" ref="B13:G13">SUM(B3:B12)</f>
        <v>67620</v>
      </c>
      <c r="C13" s="147">
        <f t="shared" si="1"/>
        <v>36680</v>
      </c>
      <c r="D13" s="147">
        <f t="shared" si="1"/>
        <v>131972</v>
      </c>
      <c r="E13" s="147">
        <f t="shared" si="1"/>
        <v>135995</v>
      </c>
      <c r="F13" s="147">
        <f t="shared" si="1"/>
        <v>267967</v>
      </c>
      <c r="G13" s="148">
        <f t="shared" si="1"/>
        <v>16334919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1">
      <selection activeCell="D13" sqref="D13:E13"/>
    </sheetView>
  </sheetViews>
  <sheetFormatPr defaultColWidth="83.875" defaultRowHeight="16.5"/>
  <cols>
    <col min="1" max="1" width="29.25390625" style="0" bestFit="1" customWidth="1"/>
    <col min="2" max="3" width="16.00390625" style="0" bestFit="1" customWidth="1"/>
    <col min="4" max="4" width="12.875" style="0" bestFit="1" customWidth="1"/>
    <col min="5" max="5" width="16.00390625" style="0" bestFit="1" customWidth="1"/>
    <col min="6" max="6" width="12.875" style="0" bestFit="1" customWidth="1"/>
    <col min="7" max="7" width="21.875" style="0" bestFit="1" customWidth="1"/>
    <col min="8" max="8" width="27.00390625" style="0" customWidth="1"/>
    <col min="9" max="9" width="19.875" style="0" customWidth="1"/>
  </cols>
  <sheetData>
    <row r="1" spans="1:7" ht="22.5" thickBot="1">
      <c r="A1" s="251" t="s">
        <v>95</v>
      </c>
      <c r="B1" s="252"/>
      <c r="C1" s="252"/>
      <c r="D1" s="252"/>
      <c r="E1" s="252"/>
      <c r="F1" s="252"/>
      <c r="G1" s="253"/>
    </row>
    <row r="2" spans="1:7" ht="39.75" thickBot="1">
      <c r="A2" s="82" t="s">
        <v>63</v>
      </c>
      <c r="B2" s="83" t="s">
        <v>44</v>
      </c>
      <c r="C2" s="84" t="s">
        <v>45</v>
      </c>
      <c r="D2" s="84" t="s">
        <v>46</v>
      </c>
      <c r="E2" s="84" t="s">
        <v>47</v>
      </c>
      <c r="F2" s="124" t="s">
        <v>48</v>
      </c>
      <c r="G2" s="125" t="s">
        <v>61</v>
      </c>
    </row>
    <row r="3" spans="1:9" ht="21.75">
      <c r="A3" s="172" t="s">
        <v>65</v>
      </c>
      <c r="B3" s="173" t="s">
        <v>66</v>
      </c>
      <c r="C3" s="174" t="s">
        <v>66</v>
      </c>
      <c r="D3" s="174">
        <v>37238</v>
      </c>
      <c r="E3" s="174">
        <v>59301</v>
      </c>
      <c r="F3" s="175">
        <f>SUM(D3:E3)</f>
        <v>96539</v>
      </c>
      <c r="G3" s="185" t="s">
        <v>66</v>
      </c>
      <c r="H3" s="64"/>
      <c r="I3" s="64"/>
    </row>
    <row r="4" spans="1:9" ht="21.75">
      <c r="A4" s="177" t="s">
        <v>67</v>
      </c>
      <c r="B4" s="178" t="s">
        <v>66</v>
      </c>
      <c r="C4" s="179" t="s">
        <v>66</v>
      </c>
      <c r="D4" s="179">
        <v>8725</v>
      </c>
      <c r="E4" s="179">
        <v>15825</v>
      </c>
      <c r="F4" s="180">
        <f>SUM(D4:E4)</f>
        <v>24550</v>
      </c>
      <c r="G4" s="186" t="s">
        <v>66</v>
      </c>
      <c r="H4" s="64"/>
      <c r="I4" s="64"/>
    </row>
    <row r="5" spans="1:9" ht="21.75">
      <c r="A5" s="177" t="s">
        <v>97</v>
      </c>
      <c r="B5" s="178">
        <v>15680</v>
      </c>
      <c r="C5" s="179">
        <v>110</v>
      </c>
      <c r="D5" s="179">
        <v>8602</v>
      </c>
      <c r="E5" s="179">
        <v>7188</v>
      </c>
      <c r="F5" s="180">
        <v>15790</v>
      </c>
      <c r="G5" s="186">
        <f>B5*400</f>
        <v>6272000</v>
      </c>
      <c r="H5" s="64"/>
      <c r="I5" s="64"/>
    </row>
    <row r="6" spans="1:9" ht="21.75">
      <c r="A6" s="177" t="s">
        <v>69</v>
      </c>
      <c r="B6" s="178">
        <v>3706</v>
      </c>
      <c r="C6" s="179">
        <f>7211-3706</f>
        <v>3505</v>
      </c>
      <c r="D6" s="179">
        <v>3316</v>
      </c>
      <c r="E6" s="179">
        <v>3895</v>
      </c>
      <c r="F6" s="180">
        <f>SUM(D6:E6)</f>
        <v>7211</v>
      </c>
      <c r="G6" s="187">
        <v>555900</v>
      </c>
      <c r="H6" s="64"/>
      <c r="I6" s="64"/>
    </row>
    <row r="7" spans="1:9" ht="21.75">
      <c r="A7" s="183" t="s">
        <v>70</v>
      </c>
      <c r="B7" s="178">
        <v>7297</v>
      </c>
      <c r="C7" s="179">
        <v>3844</v>
      </c>
      <c r="D7" s="179">
        <v>4441</v>
      </c>
      <c r="E7" s="179">
        <v>6700</v>
      </c>
      <c r="F7" s="180">
        <v>11141</v>
      </c>
      <c r="G7" s="186">
        <v>2201822</v>
      </c>
      <c r="H7" s="64"/>
      <c r="I7" s="64"/>
    </row>
    <row r="8" spans="1:9" ht="21.75">
      <c r="A8" s="183" t="s">
        <v>98</v>
      </c>
      <c r="B8" s="178" t="s">
        <v>66</v>
      </c>
      <c r="C8" s="179" t="s">
        <v>66</v>
      </c>
      <c r="D8" s="179">
        <v>10106</v>
      </c>
      <c r="E8" s="179">
        <v>14255</v>
      </c>
      <c r="F8" s="180">
        <v>24361</v>
      </c>
      <c r="G8" s="186" t="s">
        <v>66</v>
      </c>
      <c r="H8" s="64"/>
      <c r="I8" s="64"/>
    </row>
    <row r="9" spans="1:9" ht="21.75">
      <c r="A9" s="183" t="s">
        <v>99</v>
      </c>
      <c r="B9" s="178">
        <v>875</v>
      </c>
      <c r="C9" s="179">
        <v>21250</v>
      </c>
      <c r="D9" s="179">
        <v>14750</v>
      </c>
      <c r="E9" s="179">
        <v>7375</v>
      </c>
      <c r="F9" s="180">
        <v>22125</v>
      </c>
      <c r="G9" s="188">
        <v>87500</v>
      </c>
      <c r="H9" s="64"/>
      <c r="I9" s="64"/>
    </row>
    <row r="10" spans="1:9" ht="21.75">
      <c r="A10" s="131" t="s">
        <v>73</v>
      </c>
      <c r="B10" s="132">
        <v>5081</v>
      </c>
      <c r="C10" s="133">
        <v>152</v>
      </c>
      <c r="D10" s="133">
        <v>2068</v>
      </c>
      <c r="E10" s="133">
        <v>3013</v>
      </c>
      <c r="F10" s="140">
        <v>5233</v>
      </c>
      <c r="G10" s="189">
        <v>137280</v>
      </c>
      <c r="H10" s="64"/>
      <c r="I10" s="64"/>
    </row>
    <row r="11" spans="1:9" ht="21.75">
      <c r="A11" s="131" t="s">
        <v>74</v>
      </c>
      <c r="B11" s="132" t="s">
        <v>66</v>
      </c>
      <c r="C11" s="232" t="s">
        <v>96</v>
      </c>
      <c r="D11" s="133">
        <v>3059</v>
      </c>
      <c r="E11" s="133">
        <v>4822</v>
      </c>
      <c r="F11" s="140">
        <v>7881</v>
      </c>
      <c r="G11" s="186" t="s">
        <v>66</v>
      </c>
      <c r="H11" s="64"/>
      <c r="I11" s="64"/>
    </row>
    <row r="12" spans="1:9" ht="22.5" thickBot="1">
      <c r="A12" s="142" t="s">
        <v>75</v>
      </c>
      <c r="B12" s="196">
        <v>19662</v>
      </c>
      <c r="C12" s="197">
        <v>719</v>
      </c>
      <c r="D12" s="197">
        <v>7625</v>
      </c>
      <c r="E12" s="197">
        <v>12756</v>
      </c>
      <c r="F12" s="198">
        <f>SUM(D12:E12)</f>
        <v>20381</v>
      </c>
      <c r="G12" s="200">
        <f>B12*200</f>
        <v>3932400</v>
      </c>
      <c r="H12" s="64"/>
      <c r="I12" s="64"/>
    </row>
    <row r="13" spans="1:7" ht="22.5" thickBot="1">
      <c r="A13" s="123" t="s">
        <v>76</v>
      </c>
      <c r="B13" s="147">
        <f aca="true" t="shared" si="0" ref="B13:G13">SUM(B3:B12)</f>
        <v>52301</v>
      </c>
      <c r="C13" s="147">
        <f t="shared" si="0"/>
        <v>29580</v>
      </c>
      <c r="D13" s="147">
        <f t="shared" si="0"/>
        <v>99930</v>
      </c>
      <c r="E13" s="147">
        <f t="shared" si="0"/>
        <v>135130</v>
      </c>
      <c r="F13" s="148">
        <f t="shared" si="0"/>
        <v>235212</v>
      </c>
      <c r="G13" s="234">
        <f t="shared" si="0"/>
        <v>13186902</v>
      </c>
    </row>
    <row r="17" spans="3:8" ht="15.75">
      <c r="C17" s="122"/>
      <c r="D17" s="122"/>
      <c r="E17" s="122"/>
      <c r="F17" s="122"/>
      <c r="G17" s="122"/>
      <c r="H17" s="122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D13" sqref="D13"/>
    </sheetView>
  </sheetViews>
  <sheetFormatPr defaultColWidth="9.00390625" defaultRowHeight="16.5"/>
  <cols>
    <col min="1" max="1" width="24.50390625" style="0" customWidth="1"/>
    <col min="2" max="3" width="7.00390625" style="0" bestFit="1" customWidth="1"/>
    <col min="4" max="4" width="14.125" style="0" customWidth="1"/>
    <col min="5" max="5" width="17.625" style="0" customWidth="1"/>
    <col min="6" max="6" width="13.00390625" style="0" customWidth="1"/>
    <col min="7" max="7" width="16.375" style="0" customWidth="1"/>
    <col min="8" max="8" width="13.625" style="0" bestFit="1" customWidth="1"/>
    <col min="9" max="9" width="14.625" style="0" bestFit="1" customWidth="1"/>
  </cols>
  <sheetData>
    <row r="1" spans="1:10" ht="22.5" thickBot="1">
      <c r="A1" s="245" t="s">
        <v>38</v>
      </c>
      <c r="B1" s="246"/>
      <c r="C1" s="246"/>
      <c r="D1" s="246"/>
      <c r="E1" s="246"/>
      <c r="F1" s="246"/>
      <c r="G1" s="246"/>
      <c r="H1" s="246"/>
      <c r="I1" s="247"/>
      <c r="J1" s="24"/>
    </row>
    <row r="2" spans="1:11" ht="39.75" thickBot="1">
      <c r="A2" s="37" t="s">
        <v>25</v>
      </c>
      <c r="B2" s="56" t="s">
        <v>4</v>
      </c>
      <c r="C2" s="57" t="s">
        <v>5</v>
      </c>
      <c r="D2" s="56" t="s">
        <v>6</v>
      </c>
      <c r="E2" s="14" t="s">
        <v>7</v>
      </c>
      <c r="F2" s="14" t="s">
        <v>8</v>
      </c>
      <c r="G2" s="14" t="s">
        <v>9</v>
      </c>
      <c r="H2" s="61" t="s">
        <v>10</v>
      </c>
      <c r="I2" s="59" t="s">
        <v>24</v>
      </c>
      <c r="J2" s="24"/>
      <c r="K2" s="32"/>
    </row>
    <row r="3" spans="1:11" ht="19.5">
      <c r="A3" s="38" t="s">
        <v>11</v>
      </c>
      <c r="B3" s="52">
        <v>103</v>
      </c>
      <c r="C3" s="39">
        <v>1</v>
      </c>
      <c r="D3" s="21" t="s">
        <v>22</v>
      </c>
      <c r="E3" s="19" t="s">
        <v>22</v>
      </c>
      <c r="F3" s="19">
        <v>123020</v>
      </c>
      <c r="G3" s="20">
        <v>93867</v>
      </c>
      <c r="H3" s="28">
        <v>216887</v>
      </c>
      <c r="I3" s="26" t="s">
        <v>22</v>
      </c>
      <c r="J3" s="24"/>
      <c r="K3" s="32"/>
    </row>
    <row r="4" spans="1:11" ht="19.5">
      <c r="A4" s="13" t="s">
        <v>13</v>
      </c>
      <c r="B4" s="53">
        <v>103</v>
      </c>
      <c r="C4" s="40">
        <v>1</v>
      </c>
      <c r="D4" s="22" t="s">
        <v>22</v>
      </c>
      <c r="E4" s="23" t="s">
        <v>22</v>
      </c>
      <c r="F4" s="23">
        <v>6716</v>
      </c>
      <c r="G4" s="23">
        <v>15910</v>
      </c>
      <c r="H4" s="29">
        <v>22626</v>
      </c>
      <c r="I4" s="25" t="s">
        <v>22</v>
      </c>
      <c r="J4" s="24"/>
      <c r="K4" s="32"/>
    </row>
    <row r="5" spans="1:11" ht="19.5">
      <c r="A5" s="13" t="s">
        <v>15</v>
      </c>
      <c r="B5" s="53">
        <v>103</v>
      </c>
      <c r="C5" s="40">
        <v>1</v>
      </c>
      <c r="D5" s="15">
        <v>13362</v>
      </c>
      <c r="E5" s="16">
        <v>597</v>
      </c>
      <c r="F5" s="16">
        <v>5187</v>
      </c>
      <c r="G5" s="16">
        <v>8772</v>
      </c>
      <c r="H5" s="29">
        <v>13959</v>
      </c>
      <c r="I5" s="25">
        <v>55008</v>
      </c>
      <c r="J5" s="24"/>
      <c r="K5" s="32"/>
    </row>
    <row r="6" spans="1:11" ht="19.5">
      <c r="A6" s="13" t="s">
        <v>17</v>
      </c>
      <c r="B6" s="53">
        <v>103</v>
      </c>
      <c r="C6" s="40">
        <v>1</v>
      </c>
      <c r="D6" s="22">
        <v>2689</v>
      </c>
      <c r="E6" s="23">
        <v>3584</v>
      </c>
      <c r="F6" s="16">
        <v>2970</v>
      </c>
      <c r="G6" s="16">
        <v>3303</v>
      </c>
      <c r="H6" s="29">
        <v>6273</v>
      </c>
      <c r="I6" s="25">
        <v>403350</v>
      </c>
      <c r="J6" s="24"/>
      <c r="K6" s="32"/>
    </row>
    <row r="7" spans="1:12" ht="19.5">
      <c r="A7" s="12" t="s">
        <v>12</v>
      </c>
      <c r="B7" s="53">
        <v>103</v>
      </c>
      <c r="C7" s="40">
        <v>1</v>
      </c>
      <c r="D7" s="15">
        <v>9336</v>
      </c>
      <c r="E7" s="16">
        <v>5470</v>
      </c>
      <c r="F7" s="16">
        <v>6002</v>
      </c>
      <c r="G7" s="16">
        <v>8804</v>
      </c>
      <c r="H7" s="29">
        <v>14806</v>
      </c>
      <c r="I7" s="25">
        <v>2878513</v>
      </c>
      <c r="J7" s="24"/>
      <c r="K7" s="32"/>
      <c r="L7" s="64"/>
    </row>
    <row r="8" spans="1:12" ht="19.5">
      <c r="A8" s="12" t="s">
        <v>21</v>
      </c>
      <c r="B8" s="53">
        <v>103</v>
      </c>
      <c r="C8" s="40">
        <v>1</v>
      </c>
      <c r="D8" s="15" t="s">
        <v>22</v>
      </c>
      <c r="E8" s="23" t="s">
        <v>22</v>
      </c>
      <c r="F8" s="16">
        <v>24657</v>
      </c>
      <c r="G8" s="16">
        <v>16388</v>
      </c>
      <c r="H8" s="29">
        <v>41045</v>
      </c>
      <c r="I8" s="25" t="s">
        <v>22</v>
      </c>
      <c r="J8" s="24"/>
      <c r="K8" s="32"/>
      <c r="L8" s="64"/>
    </row>
    <row r="9" spans="1:11" ht="19.5">
      <c r="A9" s="12" t="s">
        <v>20</v>
      </c>
      <c r="B9" s="53">
        <v>103</v>
      </c>
      <c r="C9" s="40">
        <v>1</v>
      </c>
      <c r="D9" s="22">
        <v>1160</v>
      </c>
      <c r="E9" s="23">
        <v>10280</v>
      </c>
      <c r="F9" s="23">
        <v>7650</v>
      </c>
      <c r="G9" s="23">
        <v>3790</v>
      </c>
      <c r="H9" s="29">
        <v>11440</v>
      </c>
      <c r="I9" s="25">
        <v>116000</v>
      </c>
      <c r="J9" s="24"/>
      <c r="K9" s="32"/>
    </row>
    <row r="10" spans="1:12" ht="19.5">
      <c r="A10" s="13" t="s">
        <v>1</v>
      </c>
      <c r="B10" s="53">
        <v>103</v>
      </c>
      <c r="C10" s="40">
        <v>1</v>
      </c>
      <c r="D10" s="15">
        <v>9381</v>
      </c>
      <c r="E10" s="16">
        <v>469</v>
      </c>
      <c r="F10" s="16">
        <v>6230</v>
      </c>
      <c r="G10" s="16">
        <v>3620</v>
      </c>
      <c r="H10" s="29">
        <v>9850</v>
      </c>
      <c r="I10" s="25">
        <v>779620</v>
      </c>
      <c r="J10" s="24"/>
      <c r="K10" s="32"/>
      <c r="L10" s="64"/>
    </row>
    <row r="11" spans="1:11" ht="19.5">
      <c r="A11" s="13" t="s">
        <v>2</v>
      </c>
      <c r="B11" s="53">
        <v>103</v>
      </c>
      <c r="C11" s="40">
        <v>1</v>
      </c>
      <c r="D11" s="15" t="s">
        <v>22</v>
      </c>
      <c r="E11" s="16" t="s">
        <v>22</v>
      </c>
      <c r="F11" s="16">
        <v>5346</v>
      </c>
      <c r="G11" s="16">
        <v>3290</v>
      </c>
      <c r="H11" s="29">
        <v>8636</v>
      </c>
      <c r="I11" s="25" t="s">
        <v>22</v>
      </c>
      <c r="J11" s="24"/>
      <c r="K11" s="32"/>
    </row>
    <row r="12" spans="1:11" ht="20.25" thickBot="1">
      <c r="A12" s="41" t="s">
        <v>3</v>
      </c>
      <c r="B12" s="54">
        <v>103</v>
      </c>
      <c r="C12" s="58">
        <v>1</v>
      </c>
      <c r="D12" s="17">
        <v>28150</v>
      </c>
      <c r="E12" s="18">
        <v>1440</v>
      </c>
      <c r="F12" s="18">
        <v>13352</v>
      </c>
      <c r="G12" s="18">
        <v>16238</v>
      </c>
      <c r="H12" s="30">
        <v>29590</v>
      </c>
      <c r="I12" s="27">
        <v>2815000</v>
      </c>
      <c r="J12" s="24"/>
      <c r="K12" s="32"/>
    </row>
    <row r="13" spans="1:10" ht="20.25" thickBot="1">
      <c r="A13" s="248" t="s">
        <v>23</v>
      </c>
      <c r="B13" s="249"/>
      <c r="C13" s="250"/>
      <c r="D13" s="62">
        <f>SUM(D3:D12)</f>
        <v>64078</v>
      </c>
      <c r="E13" s="51">
        <f>SUM(E3:E12)</f>
        <v>21840</v>
      </c>
      <c r="F13" s="51">
        <f>SUM(F3:F12)</f>
        <v>201130</v>
      </c>
      <c r="G13" s="51">
        <f>SUM(G3:G12)</f>
        <v>173982</v>
      </c>
      <c r="H13" s="63">
        <f>SUM(H3:H12)</f>
        <v>375112</v>
      </c>
      <c r="I13" s="60"/>
      <c r="J13" s="24"/>
    </row>
  </sheetData>
  <sheetProtection/>
  <mergeCells count="2">
    <mergeCell ref="A1:I1"/>
    <mergeCell ref="A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8" sqref="I18"/>
    </sheetView>
  </sheetViews>
  <sheetFormatPr defaultColWidth="9.00390625" defaultRowHeight="16.5"/>
  <cols>
    <col min="1" max="1" width="24.125" style="0" bestFit="1" customWidth="1"/>
    <col min="2" max="3" width="7.00390625" style="0" bestFit="1" customWidth="1"/>
    <col min="4" max="5" width="15.375" style="0" bestFit="1" customWidth="1"/>
    <col min="6" max="6" width="12.50390625" style="0" customWidth="1"/>
    <col min="7" max="7" width="12.50390625" style="0" bestFit="1" customWidth="1"/>
    <col min="8" max="8" width="13.00390625" style="0" bestFit="1" customWidth="1"/>
    <col min="9" max="9" width="21.25390625" style="0" bestFit="1" customWidth="1"/>
  </cols>
  <sheetData>
    <row r="1" spans="1:11" ht="22.5" thickBot="1">
      <c r="A1" s="245" t="s">
        <v>39</v>
      </c>
      <c r="B1" s="246"/>
      <c r="C1" s="246"/>
      <c r="D1" s="246"/>
      <c r="E1" s="246"/>
      <c r="F1" s="246"/>
      <c r="G1" s="246"/>
      <c r="H1" s="246"/>
      <c r="I1" s="247"/>
      <c r="J1" s="24"/>
      <c r="K1" s="24"/>
    </row>
    <row r="2" spans="1:11" ht="39.75" thickBot="1">
      <c r="A2" s="37" t="s">
        <v>25</v>
      </c>
      <c r="B2" s="56" t="s">
        <v>4</v>
      </c>
      <c r="C2" s="57" t="s">
        <v>5</v>
      </c>
      <c r="D2" s="56" t="s">
        <v>6</v>
      </c>
      <c r="E2" s="14" t="s">
        <v>7</v>
      </c>
      <c r="F2" s="14" t="s">
        <v>8</v>
      </c>
      <c r="G2" s="14" t="s">
        <v>9</v>
      </c>
      <c r="H2" s="61" t="s">
        <v>10</v>
      </c>
      <c r="I2" s="59" t="s">
        <v>24</v>
      </c>
      <c r="J2" s="24"/>
      <c r="K2" s="55"/>
    </row>
    <row r="3" spans="1:11" ht="19.5">
      <c r="A3" s="38" t="s">
        <v>11</v>
      </c>
      <c r="B3" s="52">
        <v>103</v>
      </c>
      <c r="C3" s="67">
        <v>2</v>
      </c>
      <c r="D3" s="21" t="s">
        <v>22</v>
      </c>
      <c r="E3" s="19" t="s">
        <v>22</v>
      </c>
      <c r="F3" s="19">
        <v>171735</v>
      </c>
      <c r="G3" s="20">
        <v>70047</v>
      </c>
      <c r="H3" s="28">
        <f>SUM(F3:G3)</f>
        <v>241782</v>
      </c>
      <c r="I3" s="26" t="s">
        <v>22</v>
      </c>
      <c r="J3" s="24"/>
      <c r="K3" s="55"/>
    </row>
    <row r="4" spans="1:11" ht="19.5">
      <c r="A4" s="13" t="s">
        <v>13</v>
      </c>
      <c r="B4" s="53">
        <v>103</v>
      </c>
      <c r="C4" s="68">
        <v>2</v>
      </c>
      <c r="D4" s="22" t="s">
        <v>22</v>
      </c>
      <c r="E4" s="23" t="s">
        <v>22</v>
      </c>
      <c r="F4" s="23">
        <v>20573</v>
      </c>
      <c r="G4" s="23">
        <v>21669</v>
      </c>
      <c r="H4" s="29">
        <f aca="true" t="shared" si="0" ref="H4:H12">SUM(F4:G4)</f>
        <v>42242</v>
      </c>
      <c r="I4" s="25" t="s">
        <v>22</v>
      </c>
      <c r="J4" s="24"/>
      <c r="K4" s="55"/>
    </row>
    <row r="5" spans="1:11" ht="19.5">
      <c r="A5" s="13" t="s">
        <v>15</v>
      </c>
      <c r="B5" s="53">
        <v>103</v>
      </c>
      <c r="C5" s="68">
        <v>2</v>
      </c>
      <c r="D5" s="15">
        <v>18898</v>
      </c>
      <c r="E5" s="16">
        <v>1573</v>
      </c>
      <c r="F5" s="16">
        <v>9668</v>
      </c>
      <c r="G5" s="16">
        <v>10803</v>
      </c>
      <c r="H5" s="29">
        <f t="shared" si="0"/>
        <v>20471</v>
      </c>
      <c r="I5" s="25">
        <f>D5*400</f>
        <v>7559200</v>
      </c>
      <c r="J5" s="24"/>
      <c r="K5" s="55"/>
    </row>
    <row r="6" spans="1:12" ht="19.5">
      <c r="A6" s="13" t="s">
        <v>17</v>
      </c>
      <c r="B6" s="53">
        <v>103</v>
      </c>
      <c r="C6" s="68">
        <v>2</v>
      </c>
      <c r="D6" s="15">
        <v>7070</v>
      </c>
      <c r="E6" s="16">
        <v>3859</v>
      </c>
      <c r="F6" s="16">
        <v>7980</v>
      </c>
      <c r="G6" s="16">
        <v>2949</v>
      </c>
      <c r="H6" s="29">
        <f t="shared" si="0"/>
        <v>10929</v>
      </c>
      <c r="I6" s="70">
        <v>1060500</v>
      </c>
      <c r="J6" s="24"/>
      <c r="K6" s="55"/>
      <c r="L6" s="64"/>
    </row>
    <row r="7" spans="1:11" ht="19.5">
      <c r="A7" s="12" t="s">
        <v>12</v>
      </c>
      <c r="B7" s="53">
        <v>103</v>
      </c>
      <c r="C7" s="68">
        <v>2</v>
      </c>
      <c r="D7" s="15">
        <v>20202</v>
      </c>
      <c r="E7" s="16">
        <v>6527</v>
      </c>
      <c r="F7" s="16">
        <v>18152</v>
      </c>
      <c r="G7" s="16">
        <v>8577</v>
      </c>
      <c r="H7" s="29">
        <f t="shared" si="0"/>
        <v>26729</v>
      </c>
      <c r="I7" s="25">
        <v>5801915</v>
      </c>
      <c r="J7" s="24"/>
      <c r="K7" s="55"/>
    </row>
    <row r="8" spans="1:11" ht="19.5">
      <c r="A8" s="12" t="s">
        <v>21</v>
      </c>
      <c r="B8" s="53">
        <v>103</v>
      </c>
      <c r="C8" s="68">
        <v>2</v>
      </c>
      <c r="D8" s="15" t="s">
        <v>22</v>
      </c>
      <c r="E8" s="23" t="s">
        <v>22</v>
      </c>
      <c r="F8" s="16">
        <v>49106</v>
      </c>
      <c r="G8" s="16">
        <v>18531</v>
      </c>
      <c r="H8" s="29">
        <f t="shared" si="0"/>
        <v>67637</v>
      </c>
      <c r="I8" s="25" t="s">
        <v>22</v>
      </c>
      <c r="J8" s="24"/>
      <c r="K8" s="55"/>
    </row>
    <row r="9" spans="1:12" ht="19.5">
      <c r="A9" s="12" t="s">
        <v>20</v>
      </c>
      <c r="B9" s="53">
        <v>103</v>
      </c>
      <c r="C9" s="68">
        <v>2</v>
      </c>
      <c r="D9" s="15">
        <v>2560</v>
      </c>
      <c r="E9" s="16">
        <v>20390</v>
      </c>
      <c r="F9" s="16">
        <v>9200</v>
      </c>
      <c r="G9" s="16">
        <v>13750</v>
      </c>
      <c r="H9" s="29">
        <f t="shared" si="0"/>
        <v>22950</v>
      </c>
      <c r="I9" s="25">
        <v>256000</v>
      </c>
      <c r="J9" s="24"/>
      <c r="K9" s="55"/>
      <c r="L9" s="64"/>
    </row>
    <row r="10" spans="1:11" ht="19.5">
      <c r="A10" s="13" t="s">
        <v>1</v>
      </c>
      <c r="B10" s="53">
        <v>103</v>
      </c>
      <c r="C10" s="68">
        <v>2</v>
      </c>
      <c r="D10" s="15">
        <v>16285</v>
      </c>
      <c r="E10" s="16">
        <v>489</v>
      </c>
      <c r="F10" s="16">
        <v>12596</v>
      </c>
      <c r="G10" s="16">
        <v>4178</v>
      </c>
      <c r="H10" s="29">
        <f t="shared" si="0"/>
        <v>16774</v>
      </c>
      <c r="I10" s="71">
        <v>715320</v>
      </c>
      <c r="J10" s="24"/>
      <c r="K10" s="55"/>
    </row>
    <row r="11" spans="1:11" ht="19.5">
      <c r="A11" s="13" t="s">
        <v>2</v>
      </c>
      <c r="B11" s="53">
        <v>103</v>
      </c>
      <c r="C11" s="68">
        <v>2</v>
      </c>
      <c r="D11" s="15" t="s">
        <v>22</v>
      </c>
      <c r="E11" s="16" t="s">
        <v>22</v>
      </c>
      <c r="F11" s="16">
        <v>6309</v>
      </c>
      <c r="G11" s="16">
        <v>3759</v>
      </c>
      <c r="H11" s="29">
        <f t="shared" si="0"/>
        <v>10068</v>
      </c>
      <c r="I11" s="25" t="s">
        <v>22</v>
      </c>
      <c r="J11" s="24"/>
      <c r="K11" s="55"/>
    </row>
    <row r="12" spans="1:12" ht="20.25" thickBot="1">
      <c r="A12" s="41" t="s">
        <v>3</v>
      </c>
      <c r="B12" s="54">
        <v>103</v>
      </c>
      <c r="C12" s="69">
        <v>2</v>
      </c>
      <c r="D12" s="17">
        <v>45360</v>
      </c>
      <c r="E12" s="18">
        <v>1261</v>
      </c>
      <c r="F12" s="18">
        <v>29666</v>
      </c>
      <c r="G12" s="18">
        <v>16955</v>
      </c>
      <c r="H12" s="30">
        <f t="shared" si="0"/>
        <v>46621</v>
      </c>
      <c r="I12" s="27">
        <v>4536000</v>
      </c>
      <c r="J12" s="55"/>
      <c r="K12" s="55"/>
      <c r="L12" s="64"/>
    </row>
    <row r="13" spans="1:11" ht="20.25" thickBot="1">
      <c r="A13" s="248" t="s">
        <v>23</v>
      </c>
      <c r="B13" s="249"/>
      <c r="C13" s="250"/>
      <c r="D13" s="62">
        <f aca="true" t="shared" si="1" ref="D13:I13">SUM(D3:D12)</f>
        <v>110375</v>
      </c>
      <c r="E13" s="51">
        <f t="shared" si="1"/>
        <v>34099</v>
      </c>
      <c r="F13" s="51">
        <f t="shared" si="1"/>
        <v>334985</v>
      </c>
      <c r="G13" s="51">
        <f t="shared" si="1"/>
        <v>171218</v>
      </c>
      <c r="H13" s="63">
        <f t="shared" si="1"/>
        <v>506203</v>
      </c>
      <c r="I13" s="60">
        <f t="shared" si="1"/>
        <v>19928935</v>
      </c>
      <c r="J13" s="24"/>
      <c r="K13" s="55"/>
    </row>
    <row r="14" spans="1:11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5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5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5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</sheetData>
  <sheetProtection/>
  <mergeCells count="2">
    <mergeCell ref="A1:I1"/>
    <mergeCell ref="A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13" sqref="F13:G13"/>
    </sheetView>
  </sheetViews>
  <sheetFormatPr defaultColWidth="9.00390625" defaultRowHeight="16.5"/>
  <cols>
    <col min="1" max="1" width="24.125" style="11" bestFit="1" customWidth="1"/>
    <col min="2" max="3" width="7.00390625" style="11" bestFit="1" customWidth="1"/>
    <col min="4" max="5" width="14.25390625" style="11" customWidth="1"/>
    <col min="6" max="6" width="12.50390625" style="11" bestFit="1" customWidth="1"/>
    <col min="7" max="7" width="15.375" style="11" bestFit="1" customWidth="1"/>
    <col min="8" max="8" width="13.625" style="11" bestFit="1" customWidth="1"/>
    <col min="9" max="9" width="16.75390625" style="11" bestFit="1" customWidth="1"/>
    <col min="10" max="10" width="9.00390625" style="11" customWidth="1"/>
    <col min="11" max="11" width="10.50390625" style="11" bestFit="1" customWidth="1"/>
    <col min="12" max="16384" width="8.875" style="11" customWidth="1"/>
  </cols>
  <sheetData>
    <row r="1" spans="1:9" ht="22.5" thickBot="1">
      <c r="A1" s="245" t="s">
        <v>40</v>
      </c>
      <c r="B1" s="246"/>
      <c r="C1" s="246"/>
      <c r="D1" s="246"/>
      <c r="E1" s="246"/>
      <c r="F1" s="246"/>
      <c r="G1" s="246"/>
      <c r="H1" s="246"/>
      <c r="I1" s="247"/>
    </row>
    <row r="2" spans="1:9" ht="39.75" thickBot="1">
      <c r="A2" s="37" t="s">
        <v>25</v>
      </c>
      <c r="B2" s="56" t="s">
        <v>4</v>
      </c>
      <c r="C2" s="57" t="s">
        <v>5</v>
      </c>
      <c r="D2" s="56" t="s">
        <v>6</v>
      </c>
      <c r="E2" s="14" t="s">
        <v>7</v>
      </c>
      <c r="F2" s="14" t="s">
        <v>8</v>
      </c>
      <c r="G2" s="14" t="s">
        <v>9</v>
      </c>
      <c r="H2" s="61" t="s">
        <v>10</v>
      </c>
      <c r="I2" s="59" t="s">
        <v>24</v>
      </c>
    </row>
    <row r="3" spans="1:11" ht="19.5">
      <c r="A3" s="38" t="s">
        <v>11</v>
      </c>
      <c r="B3" s="52">
        <v>103</v>
      </c>
      <c r="C3" s="39">
        <v>3</v>
      </c>
      <c r="D3" s="21" t="s">
        <v>22</v>
      </c>
      <c r="E3" s="19" t="s">
        <v>22</v>
      </c>
      <c r="F3" s="19">
        <v>41538</v>
      </c>
      <c r="G3" s="20">
        <v>27149</v>
      </c>
      <c r="H3" s="72">
        <f aca="true" t="shared" si="0" ref="H3:H8">SUM(F3:G3)</f>
        <v>68687</v>
      </c>
      <c r="I3" s="75" t="s">
        <v>22</v>
      </c>
      <c r="K3" s="66"/>
    </row>
    <row r="4" spans="1:11" ht="19.5">
      <c r="A4" s="13" t="s">
        <v>13</v>
      </c>
      <c r="B4" s="53">
        <v>103</v>
      </c>
      <c r="C4" s="40">
        <v>3</v>
      </c>
      <c r="D4" s="22" t="s">
        <v>22</v>
      </c>
      <c r="E4" s="23" t="s">
        <v>22</v>
      </c>
      <c r="F4" s="23">
        <v>15318</v>
      </c>
      <c r="G4" s="23">
        <v>13827</v>
      </c>
      <c r="H4" s="73">
        <f t="shared" si="0"/>
        <v>29145</v>
      </c>
      <c r="I4" s="76" t="s">
        <v>22</v>
      </c>
      <c r="K4" s="66"/>
    </row>
    <row r="5" spans="1:11" ht="19.5">
      <c r="A5" s="13" t="s">
        <v>15</v>
      </c>
      <c r="B5" s="53">
        <v>103</v>
      </c>
      <c r="C5" s="40">
        <v>3</v>
      </c>
      <c r="D5" s="15">
        <v>16552</v>
      </c>
      <c r="E5" s="16">
        <f>18916-D5</f>
        <v>2364</v>
      </c>
      <c r="F5" s="16">
        <v>9902</v>
      </c>
      <c r="G5" s="16">
        <v>9014</v>
      </c>
      <c r="H5" s="73">
        <f t="shared" si="0"/>
        <v>18916</v>
      </c>
      <c r="I5" s="76">
        <f>D5*400</f>
        <v>6620800</v>
      </c>
      <c r="K5" s="66"/>
    </row>
    <row r="6" spans="1:11" ht="19.5">
      <c r="A6" s="13" t="s">
        <v>17</v>
      </c>
      <c r="B6" s="53">
        <v>103</v>
      </c>
      <c r="C6" s="40">
        <v>3</v>
      </c>
      <c r="D6" s="22">
        <v>4207</v>
      </c>
      <c r="E6" s="23">
        <v>4387</v>
      </c>
      <c r="F6" s="16">
        <v>4827</v>
      </c>
      <c r="G6" s="16">
        <v>3767</v>
      </c>
      <c r="H6" s="73">
        <f t="shared" si="0"/>
        <v>8594</v>
      </c>
      <c r="I6" s="76">
        <v>841400</v>
      </c>
      <c r="K6" s="66"/>
    </row>
    <row r="7" spans="1:11" ht="19.5">
      <c r="A7" s="12" t="s">
        <v>12</v>
      </c>
      <c r="B7" s="53">
        <v>103</v>
      </c>
      <c r="C7" s="40">
        <v>3</v>
      </c>
      <c r="D7" s="15">
        <v>11794</v>
      </c>
      <c r="E7" s="16">
        <v>6513</v>
      </c>
      <c r="F7" s="16">
        <v>8539</v>
      </c>
      <c r="G7" s="16">
        <v>9768</v>
      </c>
      <c r="H7" s="73">
        <f t="shared" si="0"/>
        <v>18307</v>
      </c>
      <c r="I7" s="76">
        <v>3259229</v>
      </c>
      <c r="K7" s="66"/>
    </row>
    <row r="8" spans="1:11" ht="19.5">
      <c r="A8" s="12" t="s">
        <v>21</v>
      </c>
      <c r="B8" s="53">
        <v>103</v>
      </c>
      <c r="C8" s="40">
        <v>3</v>
      </c>
      <c r="D8" s="15" t="s">
        <v>22</v>
      </c>
      <c r="E8" s="23" t="s">
        <v>22</v>
      </c>
      <c r="F8" s="16">
        <v>26705</v>
      </c>
      <c r="G8" s="16">
        <v>16487</v>
      </c>
      <c r="H8" s="73">
        <f t="shared" si="0"/>
        <v>43192</v>
      </c>
      <c r="I8" s="76" t="s">
        <v>22</v>
      </c>
      <c r="K8" s="66"/>
    </row>
    <row r="9" spans="1:11" ht="19.5">
      <c r="A9" s="12" t="s">
        <v>20</v>
      </c>
      <c r="B9" s="53">
        <v>103</v>
      </c>
      <c r="C9" s="40">
        <v>3</v>
      </c>
      <c r="D9" s="22">
        <v>1560</v>
      </c>
      <c r="E9" s="23">
        <v>27040</v>
      </c>
      <c r="F9" s="23">
        <v>15800</v>
      </c>
      <c r="G9" s="23">
        <v>12800</v>
      </c>
      <c r="H9" s="73">
        <v>28600</v>
      </c>
      <c r="I9" s="76">
        <v>156000</v>
      </c>
      <c r="K9" s="66"/>
    </row>
    <row r="10" spans="1:11" ht="19.5">
      <c r="A10" s="13" t="s">
        <v>1</v>
      </c>
      <c r="B10" s="53">
        <v>103</v>
      </c>
      <c r="C10" s="40">
        <v>3</v>
      </c>
      <c r="D10" s="15">
        <v>9882</v>
      </c>
      <c r="E10" s="16">
        <v>494</v>
      </c>
      <c r="F10" s="16">
        <v>5834</v>
      </c>
      <c r="G10" s="16">
        <v>4542</v>
      </c>
      <c r="H10" s="73">
        <f>SUM(F10:G10)</f>
        <v>10376</v>
      </c>
      <c r="I10" s="77">
        <v>412030</v>
      </c>
      <c r="K10" s="66"/>
    </row>
    <row r="11" spans="1:11" ht="19.5">
      <c r="A11" s="13" t="s">
        <v>2</v>
      </c>
      <c r="B11" s="53">
        <v>103</v>
      </c>
      <c r="C11" s="40">
        <v>3</v>
      </c>
      <c r="D11" s="15" t="s">
        <v>22</v>
      </c>
      <c r="E11" s="16" t="s">
        <v>22</v>
      </c>
      <c r="F11" s="16">
        <v>2533</v>
      </c>
      <c r="G11" s="16">
        <v>3540</v>
      </c>
      <c r="H11" s="73">
        <v>6073</v>
      </c>
      <c r="I11" s="76" t="s">
        <v>43</v>
      </c>
      <c r="K11" s="66"/>
    </row>
    <row r="12" spans="1:11" ht="20.25" thickBot="1">
      <c r="A12" s="41" t="s">
        <v>3</v>
      </c>
      <c r="B12" s="54">
        <v>103</v>
      </c>
      <c r="C12" s="58">
        <v>3</v>
      </c>
      <c r="D12" s="17">
        <v>22937</v>
      </c>
      <c r="E12" s="18">
        <v>915</v>
      </c>
      <c r="F12" s="18">
        <v>13460</v>
      </c>
      <c r="G12" s="18">
        <v>10392</v>
      </c>
      <c r="H12" s="74">
        <f>SUM(F12:G12)</f>
        <v>23852</v>
      </c>
      <c r="I12" s="78">
        <v>2293700</v>
      </c>
      <c r="K12" s="66"/>
    </row>
    <row r="13" spans="1:9" ht="20.25" thickBot="1">
      <c r="A13" s="248" t="s">
        <v>23</v>
      </c>
      <c r="B13" s="249"/>
      <c r="C13" s="250"/>
      <c r="D13" s="62">
        <f aca="true" t="shared" si="1" ref="D13:I13">SUM(D3:D12)</f>
        <v>66932</v>
      </c>
      <c r="E13" s="51">
        <f t="shared" si="1"/>
        <v>41713</v>
      </c>
      <c r="F13" s="51">
        <f t="shared" si="1"/>
        <v>144456</v>
      </c>
      <c r="G13" s="51">
        <f t="shared" si="1"/>
        <v>111286</v>
      </c>
      <c r="H13" s="63">
        <f t="shared" si="1"/>
        <v>255742</v>
      </c>
      <c r="I13" s="60">
        <f t="shared" si="1"/>
        <v>13583159</v>
      </c>
    </row>
    <row r="14" spans="1:9" ht="15.75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15.75">
      <c r="A15" s="33"/>
      <c r="B15" s="33"/>
      <c r="C15" s="33"/>
      <c r="D15" s="33"/>
      <c r="E15" s="33"/>
      <c r="F15" s="33"/>
      <c r="G15" s="33"/>
      <c r="H15" s="33"/>
      <c r="I15" s="33"/>
    </row>
  </sheetData>
  <sheetProtection/>
  <mergeCells count="2">
    <mergeCell ref="A1:I1"/>
    <mergeCell ref="A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12" sqref="F12"/>
    </sheetView>
  </sheetViews>
  <sheetFormatPr defaultColWidth="21.875" defaultRowHeight="16.5"/>
  <cols>
    <col min="1" max="1" width="25.375" style="81" bestFit="1" customWidth="1"/>
    <col min="2" max="3" width="16.25390625" style="81" bestFit="1" customWidth="1"/>
    <col min="4" max="4" width="13.125" style="81" bestFit="1" customWidth="1"/>
    <col min="5" max="5" width="16.25390625" style="81" bestFit="1" customWidth="1"/>
    <col min="6" max="6" width="16.75390625" style="119" bestFit="1" customWidth="1"/>
    <col min="7" max="7" width="21.875" style="81" bestFit="1" customWidth="1"/>
    <col min="8" max="16384" width="21.875" style="81" customWidth="1"/>
  </cols>
  <sheetData>
    <row r="1" spans="1:7" ht="22.5" thickBot="1">
      <c r="A1" s="251" t="s">
        <v>62</v>
      </c>
      <c r="B1" s="252"/>
      <c r="C1" s="252"/>
      <c r="D1" s="252"/>
      <c r="E1" s="252"/>
      <c r="F1" s="252"/>
      <c r="G1" s="253"/>
    </row>
    <row r="2" spans="1:7" ht="39.75" thickBot="1">
      <c r="A2" s="82" t="s">
        <v>63</v>
      </c>
      <c r="B2" s="83" t="s">
        <v>44</v>
      </c>
      <c r="C2" s="84" t="s">
        <v>45</v>
      </c>
      <c r="D2" s="84" t="s">
        <v>46</v>
      </c>
      <c r="E2" s="84" t="s">
        <v>47</v>
      </c>
      <c r="F2" s="85" t="s">
        <v>48</v>
      </c>
      <c r="G2" s="86" t="s">
        <v>61</v>
      </c>
    </row>
    <row r="3" spans="1:9" ht="19.5">
      <c r="A3" s="87" t="s">
        <v>49</v>
      </c>
      <c r="B3" s="88" t="s">
        <v>50</v>
      </c>
      <c r="C3" s="89" t="s">
        <v>50</v>
      </c>
      <c r="D3" s="90">
        <v>48545</v>
      </c>
      <c r="E3" s="91">
        <v>46172</v>
      </c>
      <c r="F3" s="92">
        <f>SUM(D3:E3)</f>
        <v>94717</v>
      </c>
      <c r="G3" s="93" t="s">
        <v>50</v>
      </c>
      <c r="H3" s="121"/>
      <c r="I3" s="94"/>
    </row>
    <row r="4" spans="1:9" ht="19.5">
      <c r="A4" s="95" t="s">
        <v>51</v>
      </c>
      <c r="B4" s="96" t="s">
        <v>50</v>
      </c>
      <c r="C4" s="97" t="s">
        <v>50</v>
      </c>
      <c r="D4" s="79">
        <v>10395</v>
      </c>
      <c r="E4" s="79">
        <v>18743</v>
      </c>
      <c r="F4" s="80">
        <v>29138</v>
      </c>
      <c r="G4" s="98" t="s">
        <v>50</v>
      </c>
      <c r="H4" s="121"/>
      <c r="I4" s="94"/>
    </row>
    <row r="5" spans="1:9" ht="19.5">
      <c r="A5" s="95" t="s">
        <v>52</v>
      </c>
      <c r="B5" s="104">
        <v>15774</v>
      </c>
      <c r="C5" s="101">
        <v>4531</v>
      </c>
      <c r="D5" s="101">
        <v>7834</v>
      </c>
      <c r="E5" s="101">
        <v>12471</v>
      </c>
      <c r="F5" s="102">
        <v>20305</v>
      </c>
      <c r="G5" s="120">
        <f>B5*400</f>
        <v>6309600</v>
      </c>
      <c r="H5" s="121"/>
      <c r="I5" s="94"/>
    </row>
    <row r="6" spans="1:9" ht="19.5">
      <c r="A6" s="95" t="s">
        <v>53</v>
      </c>
      <c r="B6" s="104">
        <v>3488</v>
      </c>
      <c r="C6" s="101">
        <v>4471</v>
      </c>
      <c r="D6" s="101">
        <v>4115</v>
      </c>
      <c r="E6" s="101">
        <v>3844</v>
      </c>
      <c r="F6" s="102">
        <v>7959</v>
      </c>
      <c r="G6" s="120">
        <v>523200</v>
      </c>
      <c r="H6" s="121"/>
      <c r="I6" s="94"/>
    </row>
    <row r="7" spans="1:9" ht="19.5">
      <c r="A7" s="103" t="s">
        <v>54</v>
      </c>
      <c r="B7" s="104">
        <v>14134</v>
      </c>
      <c r="C7" s="101">
        <v>5484</v>
      </c>
      <c r="D7" s="101">
        <v>7287</v>
      </c>
      <c r="E7" s="101">
        <v>12331</v>
      </c>
      <c r="F7" s="102">
        <v>19618</v>
      </c>
      <c r="G7" s="120">
        <v>3475531</v>
      </c>
      <c r="H7" s="121"/>
      <c r="I7" s="94"/>
    </row>
    <row r="8" spans="1:9" ht="19.5">
      <c r="A8" s="103" t="s">
        <v>55</v>
      </c>
      <c r="B8" s="99" t="s">
        <v>50</v>
      </c>
      <c r="C8" s="97" t="s">
        <v>50</v>
      </c>
      <c r="D8" s="101">
        <v>27413</v>
      </c>
      <c r="E8" s="101">
        <v>19881</v>
      </c>
      <c r="F8" s="102">
        <v>47294</v>
      </c>
      <c r="G8" s="98" t="s">
        <v>50</v>
      </c>
      <c r="H8" s="121"/>
      <c r="I8" s="94"/>
    </row>
    <row r="9" spans="1:9" ht="19.5">
      <c r="A9" s="103" t="s">
        <v>56</v>
      </c>
      <c r="B9" s="104">
        <v>1650</v>
      </c>
      <c r="C9" s="101">
        <v>28050</v>
      </c>
      <c r="D9" s="101">
        <v>14100</v>
      </c>
      <c r="E9" s="101">
        <v>15600</v>
      </c>
      <c r="F9" s="102">
        <v>29700</v>
      </c>
      <c r="G9" s="120">
        <v>1650000</v>
      </c>
      <c r="H9" s="121"/>
      <c r="I9" s="94"/>
    </row>
    <row r="10" spans="1:9" ht="19.5">
      <c r="A10" s="95" t="s">
        <v>57</v>
      </c>
      <c r="B10" s="104">
        <v>7679</v>
      </c>
      <c r="C10" s="101">
        <v>384</v>
      </c>
      <c r="D10" s="101">
        <v>4004</v>
      </c>
      <c r="E10" s="101">
        <v>4059</v>
      </c>
      <c r="F10" s="102">
        <v>8063</v>
      </c>
      <c r="G10" s="105">
        <v>365550</v>
      </c>
      <c r="H10" s="121"/>
      <c r="I10" s="94"/>
    </row>
    <row r="11" spans="1:9" ht="19.5">
      <c r="A11" s="95" t="s">
        <v>58</v>
      </c>
      <c r="B11" s="99" t="s">
        <v>50</v>
      </c>
      <c r="C11" s="100" t="s">
        <v>50</v>
      </c>
      <c r="D11" s="106">
        <v>1436</v>
      </c>
      <c r="E11" s="106">
        <v>5772</v>
      </c>
      <c r="F11" s="107">
        <f>SUM(D11:E11)</f>
        <v>7208</v>
      </c>
      <c r="G11" s="108" t="s">
        <v>50</v>
      </c>
      <c r="H11" s="121"/>
      <c r="I11" s="94"/>
    </row>
    <row r="12" spans="1:9" ht="20.25" thickBot="1">
      <c r="A12" s="109" t="s">
        <v>59</v>
      </c>
      <c r="B12" s="110">
        <v>21245</v>
      </c>
      <c r="C12" s="111">
        <v>807</v>
      </c>
      <c r="D12" s="111">
        <v>9861</v>
      </c>
      <c r="E12" s="111">
        <v>12191</v>
      </c>
      <c r="F12" s="112">
        <v>22052</v>
      </c>
      <c r="G12" s="113">
        <f>B12*100</f>
        <v>2124500</v>
      </c>
      <c r="H12" s="121"/>
      <c r="I12" s="94"/>
    </row>
    <row r="13" spans="1:7" ht="20.25" thickBot="1">
      <c r="A13" s="114" t="s">
        <v>60</v>
      </c>
      <c r="B13" s="115">
        <f>SUM(B3:B12)</f>
        <v>63970</v>
      </c>
      <c r="C13" s="116">
        <f>SUM(C3:C12)</f>
        <v>43727</v>
      </c>
      <c r="D13" s="116">
        <f>SUM(D3:D12)</f>
        <v>134990</v>
      </c>
      <c r="E13" s="116">
        <f>SUM(E3:E12)</f>
        <v>151064</v>
      </c>
      <c r="F13" s="117">
        <f>SUM(F3:F12)</f>
        <v>286054</v>
      </c>
      <c r="G13" s="118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13" sqref="F13"/>
    </sheetView>
  </sheetViews>
  <sheetFormatPr defaultColWidth="39.375" defaultRowHeight="16.5"/>
  <cols>
    <col min="1" max="1" width="28.50390625" style="0" customWidth="1"/>
    <col min="2" max="3" width="16.125" style="0" bestFit="1" customWidth="1"/>
    <col min="4" max="4" width="13.00390625" style="0" bestFit="1" customWidth="1"/>
    <col min="5" max="5" width="16.125" style="0" bestFit="1" customWidth="1"/>
    <col min="6" max="6" width="12.875" style="0" bestFit="1" customWidth="1"/>
    <col min="7" max="7" width="22.00390625" style="0" bestFit="1" customWidth="1"/>
    <col min="8" max="8" width="7.125" style="0" bestFit="1" customWidth="1"/>
  </cols>
  <sheetData>
    <row r="1" spans="1:7" ht="33.75" customHeight="1" thickBot="1">
      <c r="A1" s="251" t="s">
        <v>64</v>
      </c>
      <c r="B1" s="252"/>
      <c r="C1" s="252"/>
      <c r="D1" s="252"/>
      <c r="E1" s="252"/>
      <c r="F1" s="252"/>
      <c r="G1" s="253"/>
    </row>
    <row r="2" spans="1:7" ht="39.75" thickBot="1">
      <c r="A2" s="82" t="s">
        <v>63</v>
      </c>
      <c r="B2" s="83" t="s">
        <v>44</v>
      </c>
      <c r="C2" s="84" t="s">
        <v>45</v>
      </c>
      <c r="D2" s="84" t="s">
        <v>46</v>
      </c>
      <c r="E2" s="84" t="s">
        <v>47</v>
      </c>
      <c r="F2" s="124" t="s">
        <v>48</v>
      </c>
      <c r="G2" s="125" t="s">
        <v>61</v>
      </c>
    </row>
    <row r="3" spans="1:7" ht="26.25" customHeight="1">
      <c r="A3" s="126" t="s">
        <v>65</v>
      </c>
      <c r="B3" s="127" t="s">
        <v>66</v>
      </c>
      <c r="C3" s="128" t="s">
        <v>66</v>
      </c>
      <c r="D3" s="128">
        <v>53234</v>
      </c>
      <c r="E3" s="129">
        <v>34066</v>
      </c>
      <c r="F3" s="129">
        <f>SUM(D3:E3)</f>
        <v>87300</v>
      </c>
      <c r="G3" s="130" t="s">
        <v>66</v>
      </c>
    </row>
    <row r="4" spans="1:8" ht="26.25" customHeight="1">
      <c r="A4" s="131" t="s">
        <v>67</v>
      </c>
      <c r="B4" s="132" t="s">
        <v>66</v>
      </c>
      <c r="C4" s="133" t="s">
        <v>66</v>
      </c>
      <c r="D4" s="134">
        <v>14424</v>
      </c>
      <c r="E4" s="134">
        <v>17919</v>
      </c>
      <c r="F4" s="134">
        <v>32343</v>
      </c>
      <c r="G4" s="135" t="s">
        <v>66</v>
      </c>
      <c r="H4" s="122"/>
    </row>
    <row r="5" spans="1:7" ht="26.25" customHeight="1">
      <c r="A5" s="131" t="s">
        <v>68</v>
      </c>
      <c r="B5" s="136">
        <v>18408</v>
      </c>
      <c r="C5" s="137">
        <v>4347</v>
      </c>
      <c r="D5" s="137">
        <v>10322</v>
      </c>
      <c r="E5" s="137">
        <v>12433</v>
      </c>
      <c r="F5" s="137">
        <v>22755</v>
      </c>
      <c r="G5" s="135">
        <f>B5*400</f>
        <v>7363200</v>
      </c>
    </row>
    <row r="6" spans="1:7" ht="26.25" customHeight="1">
      <c r="A6" s="131" t="s">
        <v>69</v>
      </c>
      <c r="B6" s="136">
        <v>4113</v>
      </c>
      <c r="C6" s="137">
        <v>6349</v>
      </c>
      <c r="D6" s="137">
        <v>5143</v>
      </c>
      <c r="E6" s="137">
        <v>5319</v>
      </c>
      <c r="F6" s="137">
        <v>10462</v>
      </c>
      <c r="G6" s="138">
        <v>616950</v>
      </c>
    </row>
    <row r="7" spans="1:9" ht="26.25" customHeight="1">
      <c r="A7" s="139" t="s">
        <v>70</v>
      </c>
      <c r="B7" s="136">
        <v>11737</v>
      </c>
      <c r="C7" s="137">
        <v>4634</v>
      </c>
      <c r="D7" s="137">
        <v>7001</v>
      </c>
      <c r="E7" s="137">
        <v>9370</v>
      </c>
      <c r="F7" s="137">
        <v>16371</v>
      </c>
      <c r="G7" s="135">
        <v>3132149</v>
      </c>
      <c r="I7" s="64"/>
    </row>
    <row r="8" spans="1:7" ht="26.25" customHeight="1">
      <c r="A8" s="139" t="s">
        <v>71</v>
      </c>
      <c r="B8" s="136" t="s">
        <v>66</v>
      </c>
      <c r="C8" s="133" t="s">
        <v>66</v>
      </c>
      <c r="D8" s="137">
        <v>23513</v>
      </c>
      <c r="E8" s="137">
        <v>22941</v>
      </c>
      <c r="F8" s="137">
        <f>SUM(D8:E8)</f>
        <v>46454</v>
      </c>
      <c r="G8" s="135" t="s">
        <v>66</v>
      </c>
    </row>
    <row r="9" spans="1:7" ht="26.25" customHeight="1">
      <c r="A9" s="139" t="s">
        <v>72</v>
      </c>
      <c r="B9" s="132">
        <v>2600</v>
      </c>
      <c r="C9" s="133">
        <v>38400</v>
      </c>
      <c r="D9" s="133">
        <v>20500</v>
      </c>
      <c r="E9" s="133">
        <v>20500</v>
      </c>
      <c r="F9" s="133">
        <f>SUM(D9:E9)</f>
        <v>41000</v>
      </c>
      <c r="G9" s="140">
        <v>260000</v>
      </c>
    </row>
    <row r="10" spans="1:8" ht="26.25" customHeight="1">
      <c r="A10" s="131" t="s">
        <v>73</v>
      </c>
      <c r="B10" s="136">
        <v>7332</v>
      </c>
      <c r="C10" s="137">
        <v>367</v>
      </c>
      <c r="D10" s="137">
        <v>3446</v>
      </c>
      <c r="E10" s="137">
        <v>4253</v>
      </c>
      <c r="F10" s="137">
        <f>SUM(D10:E10)</f>
        <v>7699</v>
      </c>
      <c r="G10" s="138">
        <v>295370</v>
      </c>
      <c r="H10" s="64"/>
    </row>
    <row r="11" spans="1:7" ht="26.25" customHeight="1">
      <c r="A11" s="131" t="s">
        <v>74</v>
      </c>
      <c r="B11" s="136" t="s">
        <v>66</v>
      </c>
      <c r="C11" s="137" t="s">
        <v>66</v>
      </c>
      <c r="D11" s="141">
        <v>2296</v>
      </c>
      <c r="E11" s="141">
        <v>5607</v>
      </c>
      <c r="F11" s="141">
        <v>7903</v>
      </c>
      <c r="G11" s="135" t="s">
        <v>66</v>
      </c>
    </row>
    <row r="12" spans="1:7" ht="26.25" customHeight="1" thickBot="1">
      <c r="A12" s="142" t="s">
        <v>75</v>
      </c>
      <c r="B12" s="143">
        <v>22871</v>
      </c>
      <c r="C12" s="144">
        <v>751</v>
      </c>
      <c r="D12" s="144">
        <v>10203</v>
      </c>
      <c r="E12" s="144">
        <v>13419</v>
      </c>
      <c r="F12" s="144">
        <v>23622</v>
      </c>
      <c r="G12" s="145">
        <v>2287100</v>
      </c>
    </row>
    <row r="13" spans="1:7" ht="28.5" customHeight="1" thickBot="1">
      <c r="A13" s="123" t="s">
        <v>76</v>
      </c>
      <c r="B13" s="146">
        <f aca="true" t="shared" si="0" ref="B13:G13">SUM(B3:B12)</f>
        <v>67061</v>
      </c>
      <c r="C13" s="147">
        <f t="shared" si="0"/>
        <v>54848</v>
      </c>
      <c r="D13" s="147">
        <f t="shared" si="0"/>
        <v>150082</v>
      </c>
      <c r="E13" s="147">
        <f t="shared" si="0"/>
        <v>145827</v>
      </c>
      <c r="F13" s="147">
        <f t="shared" si="0"/>
        <v>295909</v>
      </c>
      <c r="G13" s="148">
        <f t="shared" si="0"/>
        <v>13954769</v>
      </c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G5" sqref="G5"/>
    </sheetView>
  </sheetViews>
  <sheetFormatPr defaultColWidth="30.50390625" defaultRowHeight="16.5"/>
  <cols>
    <col min="1" max="1" width="29.25390625" style="0" bestFit="1" customWidth="1"/>
    <col min="2" max="3" width="16.125" style="0" bestFit="1" customWidth="1"/>
    <col min="4" max="4" width="13.00390625" style="0" bestFit="1" customWidth="1"/>
    <col min="5" max="5" width="16.625" style="0" bestFit="1" customWidth="1"/>
    <col min="6" max="6" width="13.125" style="0" bestFit="1" customWidth="1"/>
    <col min="7" max="7" width="21.875" style="0" bestFit="1" customWidth="1"/>
  </cols>
  <sheetData>
    <row r="1" spans="1:7" ht="22.5" thickBot="1">
      <c r="A1" s="251" t="s">
        <v>78</v>
      </c>
      <c r="B1" s="252"/>
      <c r="C1" s="252"/>
      <c r="D1" s="252"/>
      <c r="E1" s="252"/>
      <c r="F1" s="252"/>
      <c r="G1" s="253"/>
    </row>
    <row r="2" spans="1:7" ht="39.75" thickBot="1">
      <c r="A2" s="82" t="s">
        <v>63</v>
      </c>
      <c r="B2" s="83" t="s">
        <v>44</v>
      </c>
      <c r="C2" s="84" t="s">
        <v>45</v>
      </c>
      <c r="D2" s="84" t="s">
        <v>46</v>
      </c>
      <c r="E2" s="84" t="s">
        <v>47</v>
      </c>
      <c r="F2" s="124" t="s">
        <v>48</v>
      </c>
      <c r="G2" s="125" t="s">
        <v>61</v>
      </c>
    </row>
    <row r="3" spans="1:9" ht="21.75">
      <c r="A3" s="126" t="s">
        <v>65</v>
      </c>
      <c r="B3" s="127" t="s">
        <v>66</v>
      </c>
      <c r="C3" s="128" t="s">
        <v>66</v>
      </c>
      <c r="D3" s="128">
        <v>84488</v>
      </c>
      <c r="E3" s="129">
        <v>23566</v>
      </c>
      <c r="F3" s="154">
        <v>108054</v>
      </c>
      <c r="G3" s="157" t="s">
        <v>66</v>
      </c>
      <c r="H3" s="64">
        <f>SUM(D3:E3)</f>
        <v>108054</v>
      </c>
      <c r="I3" s="64">
        <f aca="true" t="shared" si="0" ref="I3:I9">SUM(B3:C3)</f>
        <v>0</v>
      </c>
    </row>
    <row r="4" spans="1:9" ht="21.75">
      <c r="A4" s="131" t="s">
        <v>67</v>
      </c>
      <c r="B4" s="132" t="s">
        <v>66</v>
      </c>
      <c r="C4" s="133" t="s">
        <v>66</v>
      </c>
      <c r="D4" s="133">
        <v>75280</v>
      </c>
      <c r="E4" s="133">
        <v>145850</v>
      </c>
      <c r="F4" s="155">
        <v>221130</v>
      </c>
      <c r="G4" s="158" t="s">
        <v>66</v>
      </c>
      <c r="H4" s="64">
        <f aca="true" t="shared" si="1" ref="H4:H12">SUM(D4:E4)</f>
        <v>221130</v>
      </c>
      <c r="I4" s="64">
        <f t="shared" si="0"/>
        <v>0</v>
      </c>
    </row>
    <row r="5" spans="1:9" ht="21.75">
      <c r="A5" s="131" t="s">
        <v>68</v>
      </c>
      <c r="B5" s="136">
        <v>18357</v>
      </c>
      <c r="C5" s="137">
        <v>2037</v>
      </c>
      <c r="D5" s="133">
        <v>9893</v>
      </c>
      <c r="E5" s="133">
        <v>10501</v>
      </c>
      <c r="F5" s="155">
        <v>20394</v>
      </c>
      <c r="G5" s="158">
        <v>7342800</v>
      </c>
      <c r="H5" s="64">
        <f t="shared" si="1"/>
        <v>20394</v>
      </c>
      <c r="I5" s="64">
        <f t="shared" si="0"/>
        <v>20394</v>
      </c>
    </row>
    <row r="6" spans="1:9" ht="21.75">
      <c r="A6" s="131" t="s">
        <v>69</v>
      </c>
      <c r="B6" s="132">
        <v>4472</v>
      </c>
      <c r="C6" s="133">
        <v>5003</v>
      </c>
      <c r="D6" s="133">
        <v>4911</v>
      </c>
      <c r="E6" s="133">
        <v>4564</v>
      </c>
      <c r="F6" s="155">
        <v>9475</v>
      </c>
      <c r="G6" s="159">
        <v>670800</v>
      </c>
      <c r="H6" s="64">
        <f t="shared" si="1"/>
        <v>9475</v>
      </c>
      <c r="I6" s="64">
        <f t="shared" si="0"/>
        <v>9475</v>
      </c>
    </row>
    <row r="7" spans="1:9" ht="21.75">
      <c r="A7" s="139" t="s">
        <v>70</v>
      </c>
      <c r="B7" s="136">
        <v>12711</v>
      </c>
      <c r="C7" s="137">
        <v>6108</v>
      </c>
      <c r="D7" s="137">
        <v>8943</v>
      </c>
      <c r="E7" s="137">
        <v>9876</v>
      </c>
      <c r="F7" s="156">
        <v>18819</v>
      </c>
      <c r="G7" s="158">
        <v>3704640</v>
      </c>
      <c r="H7" s="64">
        <f t="shared" si="1"/>
        <v>18819</v>
      </c>
      <c r="I7" s="64">
        <f t="shared" si="0"/>
        <v>18819</v>
      </c>
    </row>
    <row r="8" spans="1:9" ht="21.75">
      <c r="A8" s="139" t="s">
        <v>71</v>
      </c>
      <c r="B8" s="136" t="s">
        <v>66</v>
      </c>
      <c r="C8" s="133" t="s">
        <v>66</v>
      </c>
      <c r="D8" s="137">
        <v>33101</v>
      </c>
      <c r="E8" s="137">
        <v>25966</v>
      </c>
      <c r="F8" s="156">
        <v>59067</v>
      </c>
      <c r="G8" s="158" t="s">
        <v>66</v>
      </c>
      <c r="H8" s="64">
        <f t="shared" si="1"/>
        <v>59067</v>
      </c>
      <c r="I8" s="64">
        <f t="shared" si="0"/>
        <v>0</v>
      </c>
    </row>
    <row r="9" spans="1:9" ht="21.75">
      <c r="A9" s="139" t="s">
        <v>72</v>
      </c>
      <c r="B9" s="136">
        <v>2750</v>
      </c>
      <c r="C9" s="137">
        <v>39750</v>
      </c>
      <c r="D9" s="137">
        <v>21525</v>
      </c>
      <c r="E9" s="137">
        <v>20975</v>
      </c>
      <c r="F9" s="156">
        <v>42500</v>
      </c>
      <c r="G9" s="160">
        <v>275000</v>
      </c>
      <c r="H9" s="64">
        <f t="shared" si="1"/>
        <v>42500</v>
      </c>
      <c r="I9" s="64">
        <f t="shared" si="0"/>
        <v>42500</v>
      </c>
    </row>
    <row r="10" spans="1:9" ht="21.75">
      <c r="A10" s="131" t="s">
        <v>73</v>
      </c>
      <c r="B10" s="132">
        <v>7495</v>
      </c>
      <c r="C10" s="133">
        <v>375</v>
      </c>
      <c r="D10" s="133">
        <v>4198</v>
      </c>
      <c r="E10" s="133">
        <v>3672</v>
      </c>
      <c r="F10" s="155">
        <v>7870</v>
      </c>
      <c r="G10" s="159">
        <v>360590</v>
      </c>
      <c r="H10" s="64">
        <f t="shared" si="1"/>
        <v>7870</v>
      </c>
      <c r="I10" s="64">
        <f>SUM(B10:C10)</f>
        <v>7870</v>
      </c>
    </row>
    <row r="11" spans="1:8" ht="21.75">
      <c r="A11" s="131" t="s">
        <v>74</v>
      </c>
      <c r="B11" s="136" t="s">
        <v>66</v>
      </c>
      <c r="C11" s="137" t="s">
        <v>66</v>
      </c>
      <c r="D11" s="133">
        <v>3025</v>
      </c>
      <c r="E11" s="133">
        <v>6310</v>
      </c>
      <c r="F11" s="155">
        <v>9335</v>
      </c>
      <c r="G11" s="162" t="s">
        <v>79</v>
      </c>
      <c r="H11" s="64">
        <f t="shared" si="1"/>
        <v>9335</v>
      </c>
    </row>
    <row r="12" spans="1:8" ht="22.5" thickBot="1">
      <c r="A12" s="142" t="s">
        <v>75</v>
      </c>
      <c r="B12" s="143">
        <v>26936</v>
      </c>
      <c r="C12" s="144">
        <v>1300</v>
      </c>
      <c r="D12" s="144">
        <v>12558</v>
      </c>
      <c r="E12" s="144">
        <v>15678</v>
      </c>
      <c r="F12" s="164">
        <v>28236</v>
      </c>
      <c r="G12" s="161">
        <v>2693600</v>
      </c>
      <c r="H12" s="64">
        <f t="shared" si="1"/>
        <v>28236</v>
      </c>
    </row>
    <row r="13" spans="1:7" ht="22.5" thickBot="1">
      <c r="A13" s="123" t="s">
        <v>76</v>
      </c>
      <c r="B13" s="146">
        <f aca="true" t="shared" si="2" ref="B13:G13">SUM(B3:B12)</f>
        <v>72721</v>
      </c>
      <c r="C13" s="147">
        <f t="shared" si="2"/>
        <v>54573</v>
      </c>
      <c r="D13" s="147">
        <f t="shared" si="2"/>
        <v>257922</v>
      </c>
      <c r="E13" s="147">
        <f t="shared" si="2"/>
        <v>266958</v>
      </c>
      <c r="F13" s="148">
        <f t="shared" si="2"/>
        <v>524880</v>
      </c>
      <c r="G13" s="163">
        <f t="shared" si="2"/>
        <v>15047430</v>
      </c>
    </row>
    <row r="22" ht="15.75">
      <c r="D22" s="64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E1">
      <selection activeCell="G5" sqref="G5"/>
    </sheetView>
  </sheetViews>
  <sheetFormatPr defaultColWidth="9.00390625" defaultRowHeight="16.5"/>
  <cols>
    <col min="1" max="1" width="27.50390625" style="0" customWidth="1"/>
    <col min="2" max="3" width="12.875" style="0" bestFit="1" customWidth="1"/>
    <col min="4" max="4" width="13.125" style="0" bestFit="1" customWidth="1"/>
    <col min="5" max="5" width="16.00390625" style="0" bestFit="1" customWidth="1"/>
    <col min="6" max="6" width="13.125" style="0" bestFit="1" customWidth="1"/>
    <col min="7" max="7" width="23.75390625" style="0" customWidth="1"/>
  </cols>
  <sheetData>
    <row r="1" spans="1:7" ht="36" customHeight="1" thickBot="1">
      <c r="A1" s="251" t="s">
        <v>81</v>
      </c>
      <c r="B1" s="252"/>
      <c r="C1" s="252"/>
      <c r="D1" s="252"/>
      <c r="E1" s="252"/>
      <c r="F1" s="252"/>
      <c r="G1" s="253"/>
    </row>
    <row r="2" spans="1:7" ht="39.75" thickBot="1">
      <c r="A2" s="82" t="s">
        <v>63</v>
      </c>
      <c r="B2" s="83" t="s">
        <v>44</v>
      </c>
      <c r="C2" s="84" t="s">
        <v>45</v>
      </c>
      <c r="D2" s="84" t="s">
        <v>46</v>
      </c>
      <c r="E2" s="84" t="s">
        <v>47</v>
      </c>
      <c r="F2" s="124" t="s">
        <v>48</v>
      </c>
      <c r="G2" s="125" t="s">
        <v>61</v>
      </c>
    </row>
    <row r="3" spans="1:10" ht="26.25" customHeight="1">
      <c r="A3" s="172" t="s">
        <v>65</v>
      </c>
      <c r="B3" s="173" t="s">
        <v>66</v>
      </c>
      <c r="C3" s="174" t="s">
        <v>66</v>
      </c>
      <c r="D3" s="174">
        <v>57088</v>
      </c>
      <c r="E3" s="174">
        <v>72967</v>
      </c>
      <c r="F3" s="175">
        <v>130055</v>
      </c>
      <c r="G3" s="176" t="s">
        <v>66</v>
      </c>
      <c r="H3" t="s">
        <v>85</v>
      </c>
      <c r="I3" s="64">
        <f>F3+F7+F8+F9</f>
        <v>316110</v>
      </c>
      <c r="J3" s="64"/>
    </row>
    <row r="4" spans="1:10" ht="26.25" customHeight="1">
      <c r="A4" s="177" t="s">
        <v>67</v>
      </c>
      <c r="B4" s="178" t="s">
        <v>66</v>
      </c>
      <c r="C4" s="179" t="s">
        <v>66</v>
      </c>
      <c r="D4" s="179">
        <v>182148</v>
      </c>
      <c r="E4" s="179">
        <v>157002</v>
      </c>
      <c r="F4" s="180">
        <v>339150</v>
      </c>
      <c r="G4" s="181" t="s">
        <v>66</v>
      </c>
      <c r="I4" s="64"/>
      <c r="J4" s="64"/>
    </row>
    <row r="5" spans="1:10" ht="26.25" customHeight="1">
      <c r="A5" s="177" t="s">
        <v>82</v>
      </c>
      <c r="B5" s="178">
        <v>26533</v>
      </c>
      <c r="C5" s="179">
        <v>2568</v>
      </c>
      <c r="D5" s="179">
        <v>12323</v>
      </c>
      <c r="E5" s="179">
        <v>16778</v>
      </c>
      <c r="F5" s="180">
        <v>29101</v>
      </c>
      <c r="G5" s="181">
        <v>10613200</v>
      </c>
      <c r="H5" t="s">
        <v>86</v>
      </c>
      <c r="I5" s="64">
        <f>F4+F5+F6+F10+F11+F12</f>
        <v>472398</v>
      </c>
      <c r="J5" s="64"/>
    </row>
    <row r="6" spans="1:10" ht="26.25" customHeight="1">
      <c r="A6" s="177" t="s">
        <v>69</v>
      </c>
      <c r="B6" s="178">
        <v>8439</v>
      </c>
      <c r="C6" s="179">
        <v>7303</v>
      </c>
      <c r="D6" s="179">
        <v>6935</v>
      </c>
      <c r="E6" s="179">
        <v>8807</v>
      </c>
      <c r="F6" s="180">
        <v>15742</v>
      </c>
      <c r="G6" s="182">
        <v>1265850</v>
      </c>
      <c r="I6" s="64">
        <f>I3+I5</f>
        <v>788508</v>
      </c>
      <c r="J6" s="64"/>
    </row>
    <row r="7" spans="1:10" ht="26.25" customHeight="1">
      <c r="A7" s="183" t="s">
        <v>84</v>
      </c>
      <c r="B7" s="178">
        <v>19363</v>
      </c>
      <c r="C7" s="179">
        <v>8657</v>
      </c>
      <c r="D7" s="179">
        <v>11183</v>
      </c>
      <c r="E7" s="179">
        <v>16837</v>
      </c>
      <c r="F7" s="180">
        <v>28020</v>
      </c>
      <c r="G7" s="181">
        <v>5610487</v>
      </c>
      <c r="I7" s="64"/>
      <c r="J7" s="64"/>
    </row>
    <row r="8" spans="1:10" ht="26.25" customHeight="1">
      <c r="A8" s="183" t="s">
        <v>83</v>
      </c>
      <c r="B8" s="178" t="s">
        <v>66</v>
      </c>
      <c r="C8" s="179" t="s">
        <v>66</v>
      </c>
      <c r="D8" s="179">
        <v>35465</v>
      </c>
      <c r="E8" s="179">
        <v>52070</v>
      </c>
      <c r="F8" s="180">
        <f>SUM(D8:E8)</f>
        <v>87535</v>
      </c>
      <c r="G8" s="181" t="s">
        <v>66</v>
      </c>
      <c r="I8" s="64"/>
      <c r="J8" s="64"/>
    </row>
    <row r="9" spans="1:10" ht="26.25" customHeight="1">
      <c r="A9" s="183" t="s">
        <v>72</v>
      </c>
      <c r="B9" s="178">
        <v>12387</v>
      </c>
      <c r="C9" s="179">
        <v>58113</v>
      </c>
      <c r="D9" s="179">
        <v>26500</v>
      </c>
      <c r="E9" s="179">
        <v>44000</v>
      </c>
      <c r="F9" s="180">
        <v>70500</v>
      </c>
      <c r="G9" s="184">
        <v>1238700</v>
      </c>
      <c r="I9" s="64"/>
      <c r="J9" s="64"/>
    </row>
    <row r="10" spans="1:10" ht="26.25" customHeight="1">
      <c r="A10" s="131" t="s">
        <v>73</v>
      </c>
      <c r="B10" s="132">
        <v>13563</v>
      </c>
      <c r="C10" s="133">
        <v>678</v>
      </c>
      <c r="D10" s="133">
        <v>4362</v>
      </c>
      <c r="E10" s="133">
        <v>9879</v>
      </c>
      <c r="F10" s="140">
        <v>14241</v>
      </c>
      <c r="G10" s="159">
        <v>588000</v>
      </c>
      <c r="I10" s="64"/>
      <c r="J10" s="64"/>
    </row>
    <row r="11" spans="1:10" ht="26.25" customHeight="1">
      <c r="A11" s="131" t="s">
        <v>74</v>
      </c>
      <c r="B11" s="132" t="s">
        <v>66</v>
      </c>
      <c r="C11" s="133" t="s">
        <v>66</v>
      </c>
      <c r="D11" s="133">
        <v>4823</v>
      </c>
      <c r="E11" s="133">
        <v>8506</v>
      </c>
      <c r="F11" s="140">
        <v>13329</v>
      </c>
      <c r="G11" s="162" t="s">
        <v>22</v>
      </c>
      <c r="I11" s="64"/>
      <c r="J11" s="64"/>
    </row>
    <row r="12" spans="1:10" ht="26.25" customHeight="1" thickBot="1">
      <c r="A12" s="142" t="s">
        <v>75</v>
      </c>
      <c r="B12" s="168">
        <v>58142</v>
      </c>
      <c r="C12" s="169">
        <v>2693</v>
      </c>
      <c r="D12" s="169">
        <v>20839</v>
      </c>
      <c r="E12" s="169">
        <v>39996</v>
      </c>
      <c r="F12" s="170">
        <v>60835</v>
      </c>
      <c r="G12" s="161">
        <v>5814200</v>
      </c>
      <c r="I12" s="64"/>
      <c r="J12" s="64"/>
    </row>
    <row r="13" spans="1:11" ht="26.25" customHeight="1" thickBot="1">
      <c r="A13" s="123" t="s">
        <v>76</v>
      </c>
      <c r="B13" s="165">
        <f>SUM(B3:B12)</f>
        <v>138427</v>
      </c>
      <c r="C13" s="166">
        <f>SUM(C3:C12)</f>
        <v>80012</v>
      </c>
      <c r="D13" s="166">
        <f>SUM(D3:D12)</f>
        <v>361666</v>
      </c>
      <c r="E13" s="166">
        <f>SUM(E3:E12)</f>
        <v>426842</v>
      </c>
      <c r="F13" s="167">
        <f>SUM(F3:F12)</f>
        <v>788508</v>
      </c>
      <c r="G13" s="171"/>
      <c r="J13" s="32"/>
      <c r="K13" s="32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1">
      <selection activeCell="G13" sqref="A1:G13"/>
    </sheetView>
  </sheetViews>
  <sheetFormatPr defaultColWidth="32.25390625" defaultRowHeight="16.5"/>
  <cols>
    <col min="1" max="1" width="29.25390625" style="0" bestFit="1" customWidth="1"/>
    <col min="2" max="3" width="16.00390625" style="0" bestFit="1" customWidth="1"/>
    <col min="4" max="4" width="13.125" style="0" bestFit="1" customWidth="1"/>
    <col min="5" max="5" width="16.00390625" style="0" bestFit="1" customWidth="1"/>
    <col min="6" max="6" width="13.125" style="0" bestFit="1" customWidth="1"/>
    <col min="7" max="7" width="21.875" style="0" bestFit="1" customWidth="1"/>
    <col min="8" max="8" width="13.50390625" style="0" customWidth="1"/>
    <col min="9" max="18" width="32.25390625" style="0" customWidth="1"/>
    <col min="19" max="21" width="8.125" style="0" bestFit="1" customWidth="1"/>
  </cols>
  <sheetData>
    <row r="1" spans="1:7" ht="22.5" thickBot="1">
      <c r="A1" s="251" t="s">
        <v>87</v>
      </c>
      <c r="B1" s="252"/>
      <c r="C1" s="252"/>
      <c r="D1" s="252"/>
      <c r="E1" s="252"/>
      <c r="F1" s="252"/>
      <c r="G1" s="253"/>
    </row>
    <row r="2" spans="1:7" ht="39.75" thickBot="1">
      <c r="A2" s="82" t="s">
        <v>63</v>
      </c>
      <c r="B2" s="83" t="s">
        <v>44</v>
      </c>
      <c r="C2" s="84" t="s">
        <v>45</v>
      </c>
      <c r="D2" s="84" t="s">
        <v>46</v>
      </c>
      <c r="E2" s="84" t="s">
        <v>47</v>
      </c>
      <c r="F2" s="124" t="s">
        <v>48</v>
      </c>
      <c r="G2" s="125" t="s">
        <v>61</v>
      </c>
    </row>
    <row r="3" spans="1:8" ht="21.75">
      <c r="A3" s="172" t="s">
        <v>65</v>
      </c>
      <c r="B3" s="173" t="s">
        <v>66</v>
      </c>
      <c r="C3" s="174" t="s">
        <v>66</v>
      </c>
      <c r="D3" s="174">
        <v>72702</v>
      </c>
      <c r="E3" s="174">
        <v>78664</v>
      </c>
      <c r="F3" s="175">
        <v>151366</v>
      </c>
      <c r="G3" s="185" t="s">
        <v>66</v>
      </c>
      <c r="H3" s="64"/>
    </row>
    <row r="4" spans="1:8" ht="21.75">
      <c r="A4" s="177" t="s">
        <v>67</v>
      </c>
      <c r="B4" s="178" t="s">
        <v>66</v>
      </c>
      <c r="C4" s="179" t="s">
        <v>66</v>
      </c>
      <c r="D4" s="179">
        <v>110400</v>
      </c>
      <c r="E4" s="179">
        <v>113432</v>
      </c>
      <c r="F4" s="180">
        <v>223832</v>
      </c>
      <c r="G4" s="186" t="s">
        <v>66</v>
      </c>
      <c r="H4" s="64"/>
    </row>
    <row r="5" spans="1:9" ht="21.75">
      <c r="A5" s="177" t="s">
        <v>68</v>
      </c>
      <c r="B5" s="178">
        <v>25816</v>
      </c>
      <c r="C5" s="179">
        <v>1573</v>
      </c>
      <c r="D5" s="179">
        <v>12708</v>
      </c>
      <c r="E5" s="179">
        <v>14681</v>
      </c>
      <c r="F5" s="180">
        <v>27389</v>
      </c>
      <c r="G5" s="186">
        <v>10326400</v>
      </c>
      <c r="H5" s="64"/>
      <c r="I5" s="64"/>
    </row>
    <row r="6" spans="1:9" ht="21.75">
      <c r="A6" s="177" t="s">
        <v>69</v>
      </c>
      <c r="B6" s="178">
        <v>9136</v>
      </c>
      <c r="C6" s="179">
        <v>8347</v>
      </c>
      <c r="D6" s="179">
        <v>7365</v>
      </c>
      <c r="E6" s="179">
        <v>10118</v>
      </c>
      <c r="F6" s="180">
        <v>17483</v>
      </c>
      <c r="G6" s="187">
        <v>1370400</v>
      </c>
      <c r="H6" s="64"/>
      <c r="I6" s="64"/>
    </row>
    <row r="7" spans="1:9" ht="21.75">
      <c r="A7" s="183" t="s">
        <v>70</v>
      </c>
      <c r="B7" s="178">
        <v>19985</v>
      </c>
      <c r="C7" s="179">
        <v>8234</v>
      </c>
      <c r="D7" s="179">
        <v>10863</v>
      </c>
      <c r="E7" s="179">
        <v>17356</v>
      </c>
      <c r="F7" s="180">
        <v>28219</v>
      </c>
      <c r="G7" s="186">
        <v>5557757</v>
      </c>
      <c r="H7" s="64"/>
      <c r="I7" s="64"/>
    </row>
    <row r="8" spans="1:9" ht="21.75">
      <c r="A8" s="183" t="s">
        <v>71</v>
      </c>
      <c r="B8" s="178" t="s">
        <v>66</v>
      </c>
      <c r="C8" s="179" t="s">
        <v>66</v>
      </c>
      <c r="D8" s="179">
        <v>45437</v>
      </c>
      <c r="E8" s="179">
        <v>59340</v>
      </c>
      <c r="F8" s="180">
        <v>104777</v>
      </c>
      <c r="G8" s="186" t="s">
        <v>66</v>
      </c>
      <c r="H8" s="64"/>
      <c r="I8" s="64"/>
    </row>
    <row r="9" spans="1:9" ht="21.75">
      <c r="A9" s="183" t="s">
        <v>72</v>
      </c>
      <c r="B9" s="178">
        <v>13000</v>
      </c>
      <c r="C9" s="179">
        <v>54200</v>
      </c>
      <c r="D9" s="179">
        <v>22000</v>
      </c>
      <c r="E9" s="179">
        <v>45200</v>
      </c>
      <c r="F9" s="180">
        <v>67200</v>
      </c>
      <c r="G9" s="188">
        <v>1300000</v>
      </c>
      <c r="H9" s="64"/>
      <c r="I9" s="64"/>
    </row>
    <row r="10" spans="1:9" ht="21.75">
      <c r="A10" s="131" t="s">
        <v>73</v>
      </c>
      <c r="B10" s="132">
        <v>16401</v>
      </c>
      <c r="C10" s="133">
        <v>820</v>
      </c>
      <c r="D10" s="133">
        <v>6165</v>
      </c>
      <c r="E10" s="133">
        <v>11056</v>
      </c>
      <c r="F10" s="140">
        <v>17221</v>
      </c>
      <c r="G10" s="189">
        <v>994520</v>
      </c>
      <c r="H10" s="64"/>
      <c r="I10" s="64"/>
    </row>
    <row r="11" spans="1:9" ht="21.75">
      <c r="A11" s="131" t="s">
        <v>74</v>
      </c>
      <c r="B11" s="132" t="s">
        <v>66</v>
      </c>
      <c r="C11" s="133" t="s">
        <v>66</v>
      </c>
      <c r="D11" s="133">
        <v>5340</v>
      </c>
      <c r="E11" s="133">
        <v>8337</v>
      </c>
      <c r="F11" s="140">
        <v>13677</v>
      </c>
      <c r="G11" s="190" t="s">
        <v>22</v>
      </c>
      <c r="H11" s="64"/>
      <c r="I11" s="64"/>
    </row>
    <row r="12" spans="1:9" ht="22.5" thickBot="1">
      <c r="A12" s="193" t="s">
        <v>75</v>
      </c>
      <c r="B12" s="168">
        <v>52190</v>
      </c>
      <c r="C12" s="169">
        <v>2190</v>
      </c>
      <c r="D12" s="169">
        <v>19016</v>
      </c>
      <c r="E12" s="169">
        <v>35364</v>
      </c>
      <c r="F12" s="170">
        <v>54380</v>
      </c>
      <c r="G12" s="191">
        <v>5219000</v>
      </c>
      <c r="H12" s="64"/>
      <c r="I12" s="64"/>
    </row>
    <row r="13" spans="1:7" ht="22.5" thickBot="1">
      <c r="A13" s="192" t="s">
        <v>76</v>
      </c>
      <c r="B13" s="165">
        <f>SUM(B3:B12)</f>
        <v>136528</v>
      </c>
      <c r="C13" s="166">
        <f>SUM(C3:C12)</f>
        <v>75364</v>
      </c>
      <c r="D13" s="166">
        <f>SUM(D3:D12)</f>
        <v>311996</v>
      </c>
      <c r="E13" s="166">
        <f>SUM(E3:E12)</f>
        <v>393548</v>
      </c>
      <c r="F13" s="167">
        <f>SUM(F3:F12)</f>
        <v>705544</v>
      </c>
      <c r="G13" s="171"/>
    </row>
    <row r="16" ht="15.75">
      <c r="B16" s="195" t="s">
        <v>89</v>
      </c>
    </row>
    <row r="17" spans="1:2" ht="15.75">
      <c r="A17" t="s">
        <v>88</v>
      </c>
      <c r="B17">
        <v>54341</v>
      </c>
    </row>
  </sheetData>
  <sheetProtection/>
  <mergeCells count="1">
    <mergeCell ref="A1:G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花東縱谷國家風景區管理處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花東縱谷國家風景區管理處</dc:creator>
  <cp:keywords/>
  <dc:description/>
  <cp:lastModifiedBy>遊憩課-歐美伶</cp:lastModifiedBy>
  <cp:lastPrinted>2015-01-12T00:53:18Z</cp:lastPrinted>
  <dcterms:created xsi:type="dcterms:W3CDTF">2005-09-19T04:28:14Z</dcterms:created>
  <dcterms:modified xsi:type="dcterms:W3CDTF">2015-01-14T03:14:24Z</dcterms:modified>
  <cp:category/>
  <cp:version/>
  <cp:contentType/>
  <cp:contentStatus/>
</cp:coreProperties>
</file>