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68" yWindow="2112" windowWidth="13332" windowHeight="5676" tabRatio="765" firstSheet="11" activeTab="23"/>
  </bookViews>
  <sheets>
    <sheet name="106年遊客人數總計" sheetId="1" r:id="rId1"/>
    <sheet name="1月" sheetId="2" r:id="rId2"/>
    <sheet name="1月增減變化表" sheetId="3" r:id="rId3"/>
    <sheet name="2月" sheetId="4" r:id="rId4"/>
    <sheet name="2月增減變化表" sheetId="5" r:id="rId5"/>
    <sheet name="3月" sheetId="6" r:id="rId6"/>
    <sheet name="3月增減變化表" sheetId="7" r:id="rId7"/>
    <sheet name="4月" sheetId="8" r:id="rId8"/>
    <sheet name="4月增減變化表" sheetId="9" r:id="rId9"/>
    <sheet name="5月" sheetId="10" r:id="rId10"/>
    <sheet name="5月增減變化表" sheetId="11" r:id="rId11"/>
    <sheet name="6月" sheetId="12" r:id="rId12"/>
    <sheet name="6月增減變化表" sheetId="13" r:id="rId13"/>
    <sheet name="7月" sheetId="14" r:id="rId14"/>
    <sheet name="7月增減變化表" sheetId="15" r:id="rId15"/>
    <sheet name="8月" sheetId="16" r:id="rId16"/>
    <sheet name="8月增減變化表" sheetId="17" r:id="rId17"/>
    <sheet name="9月" sheetId="18" r:id="rId18"/>
    <sheet name="9月增減變化表" sheetId="19" r:id="rId19"/>
    <sheet name="10月" sheetId="20" r:id="rId20"/>
    <sheet name="10月增減變化表" sheetId="21" r:id="rId21"/>
    <sheet name="11月" sheetId="22" r:id="rId22"/>
    <sheet name="11月增減變化表" sheetId="23" r:id="rId23"/>
    <sheet name="12月" sheetId="24" r:id="rId24"/>
    <sheet name="12月增減變化表" sheetId="25" r:id="rId25"/>
  </sheets>
  <definedNames/>
  <calcPr fullCalcOnLoad="1"/>
</workbook>
</file>

<file path=xl/sharedStrings.xml><?xml version="1.0" encoding="utf-8"?>
<sst xmlns="http://schemas.openxmlformats.org/spreadsheetml/2006/main" count="679" uniqueCount="108">
  <si>
    <t>關山親水公園</t>
  </si>
  <si>
    <t>池上牧野渡假村</t>
  </si>
  <si>
    <t>有門票人數</t>
  </si>
  <si>
    <t>無門票人數</t>
  </si>
  <si>
    <t>假日人數</t>
  </si>
  <si>
    <t>非假日人數</t>
  </si>
  <si>
    <t>總人數</t>
  </si>
  <si>
    <t xml:space="preserve">         項目
單位名稱</t>
  </si>
  <si>
    <r>
      <t>門票收入</t>
    </r>
    <r>
      <rPr>
        <sz val="10"/>
        <rFont val="標楷體"/>
        <family val="4"/>
      </rPr>
      <t>(單位:NT)</t>
    </r>
  </si>
  <si>
    <t>檢查欄位</t>
  </si>
  <si>
    <t>鯉魚潭風景特定區</t>
  </si>
  <si>
    <t>無</t>
  </si>
  <si>
    <t>鹿野高台</t>
  </si>
  <si>
    <t>原生應用植物園</t>
  </si>
  <si>
    <t>布農部落</t>
  </si>
  <si>
    <t>新光兆豐農場</t>
  </si>
  <si>
    <t>花蓮觀光糖廠</t>
  </si>
  <si>
    <t>立川漁場</t>
  </si>
  <si>
    <t>初鹿牧場</t>
  </si>
  <si>
    <t>大坡池風景特定區</t>
  </si>
  <si>
    <t>伯朗大道</t>
  </si>
  <si>
    <t>合計</t>
  </si>
  <si>
    <t>花東縱谷國家風景區管理處106年度1月轄區遊憩據點遊客人數統計表</t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</si>
  <si>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Calibri"/>
        <family val="2"/>
      </rPr>
      <t>1</t>
    </r>
    <r>
      <rPr>
        <b/>
        <sz val="12"/>
        <color indexed="8"/>
        <rFont val="標楷體"/>
        <family val="4"/>
      </rPr>
      <t>月份及</t>
    </r>
    <r>
      <rPr>
        <b/>
        <sz val="12"/>
        <color indexed="8"/>
        <rFont val="Calibri"/>
        <family val="2"/>
      </rPr>
      <t>106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Calibri"/>
        <family val="2"/>
      </rPr>
      <t>1</t>
    </r>
    <r>
      <rPr>
        <b/>
        <sz val="12"/>
        <color indexed="8"/>
        <rFont val="標楷體"/>
        <family val="4"/>
      </rPr>
      <t>月份遊客人數增減變化表</t>
    </r>
  </si>
  <si>
    <t>遊憩據點</t>
  </si>
  <si>
    <r>
      <t>105</t>
    </r>
    <r>
      <rPr>
        <b/>
        <sz val="12"/>
        <color indexed="8"/>
        <rFont val="標楷體"/>
        <family val="4"/>
      </rPr>
      <t>年</t>
    </r>
    <r>
      <rPr>
        <sz val="12"/>
        <color indexed="8"/>
        <rFont val="Calibri"/>
        <family val="2"/>
      </rPr>
      <t>1</t>
    </r>
    <r>
      <rPr>
        <b/>
        <sz val="12"/>
        <color indexed="8"/>
        <rFont val="標楷體"/>
        <family val="4"/>
      </rPr>
      <t>月份</t>
    </r>
  </si>
  <si>
    <r>
      <t>106</t>
    </r>
    <r>
      <rPr>
        <b/>
        <sz val="12"/>
        <color indexed="8"/>
        <rFont val="標楷體"/>
        <family val="4"/>
      </rPr>
      <t>年</t>
    </r>
    <r>
      <rPr>
        <sz val="12"/>
        <color indexed="8"/>
        <rFont val="Calibri"/>
        <family val="2"/>
      </rPr>
      <t>1</t>
    </r>
    <r>
      <rPr>
        <b/>
        <sz val="12"/>
        <color indexed="8"/>
        <rFont val="標楷體"/>
        <family val="4"/>
      </rPr>
      <t>月份</t>
    </r>
  </si>
  <si>
    <t>增減變化</t>
  </si>
  <si>
    <t>轄區景點</t>
  </si>
  <si>
    <t>鯉魚潭風景特定區</t>
  </si>
  <si>
    <t>鹿野高台</t>
  </si>
  <si>
    <t>原生應用植物園</t>
  </si>
  <si>
    <t>布農部落</t>
  </si>
  <si>
    <t>新光兆豐農場</t>
  </si>
  <si>
    <t>花蓮觀光糖廠</t>
  </si>
  <si>
    <t>立川漁場</t>
  </si>
  <si>
    <t>初鹿牧場</t>
  </si>
  <si>
    <t>新增據點</t>
  </si>
  <si>
    <t>大坡池風景特定區</t>
  </si>
  <si>
    <t>-</t>
  </si>
  <si>
    <t>伯朗大道</t>
  </si>
  <si>
    <t>花東縱谷國家風景區管理處106年度2月轄區遊憩據點遊客人數統計表</t>
  </si>
  <si>
    <t>花東縱谷國家風景區管理處106年度3月轄區遊憩據點遊客人數統計表</t>
  </si>
  <si>
    <t>花東縱谷國家風景區管理處106年度4月轄區遊憩據點遊客人數統計表</t>
  </si>
  <si>
    <t>花東縱谷國家風景區管理處106年度5月轄區遊憩據點遊客人數統計表</t>
  </si>
  <si>
    <t>花東縱谷國家風景區管理處106年度6月轄區遊憩據點遊客人數統計表</t>
  </si>
  <si>
    <t>花東縱谷國家風景區管理處106年度7月轄區遊憩據點遊客人數統計表</t>
  </si>
  <si>
    <t>花東縱谷國家風景區管理處106年度8月轄區遊憩據點遊客人數統計表</t>
  </si>
  <si>
    <t>花東縱谷國家風景區管理處106年度9月轄區遊憩據點遊客人數統計表</t>
  </si>
  <si>
    <t>花東縱谷國家風景區管理處106年度10月轄區遊憩據點遊客人數統計表</t>
  </si>
  <si>
    <t>花東縱谷國家風景區管理處106年度11月轄區遊憩據點遊客人數統計表</t>
  </si>
  <si>
    <t>花東縱谷國家風景區管理處106年度12月轄區遊憩據點遊客人數統計表</t>
  </si>
  <si>
    <t>月份</t>
  </si>
  <si>
    <t>鯉魚潭風景特定區</t>
  </si>
  <si>
    <t>鹿野高台</t>
  </si>
  <si>
    <t>新光兆豐農場</t>
  </si>
  <si>
    <t>關山親水公園</t>
  </si>
  <si>
    <t>池上牧野渡假村</t>
  </si>
  <si>
    <t>初鹿牧場</t>
  </si>
  <si>
    <t>池上大坡池</t>
  </si>
  <si>
    <t>伯朗大道</t>
  </si>
  <si>
    <t>總計(人)</t>
  </si>
  <si>
    <t>總計(人)</t>
  </si>
  <si>
    <t>106年花東縱谷國家風景區遊客人數</t>
  </si>
  <si>
    <r>
      <t>填報單位：交通部觀光局花東縱谷國家風景區管理處，聯絡人：遊憩課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謝佩娟，電話：（</t>
    </r>
    <r>
      <rPr>
        <b/>
        <sz val="16"/>
        <rFont val="Times New Roman"/>
        <family val="1"/>
      </rPr>
      <t>03</t>
    </r>
    <r>
      <rPr>
        <b/>
        <sz val="16"/>
        <rFont val="標楷體"/>
        <family val="4"/>
      </rPr>
      <t>）</t>
    </r>
    <r>
      <rPr>
        <b/>
        <sz val="16"/>
        <rFont val="Times New Roman"/>
        <family val="1"/>
      </rPr>
      <t>8875306</t>
    </r>
    <r>
      <rPr>
        <b/>
        <sz val="16"/>
        <rFont val="標楷體"/>
        <family val="4"/>
      </rPr>
      <t>分機</t>
    </r>
    <r>
      <rPr>
        <b/>
        <sz val="16"/>
        <rFont val="Times New Roman"/>
        <family val="1"/>
      </rPr>
      <t>667</t>
    </r>
  </si>
  <si>
    <t>總人數（排除新增據點統計資料）</t>
  </si>
  <si>
    <r>
      <t>105</t>
    </r>
    <r>
      <rPr>
        <b/>
        <sz val="12"/>
        <color indexed="8"/>
        <rFont val="標楷體"/>
        <family val="4"/>
      </rPr>
      <t>年2月份及</t>
    </r>
    <r>
      <rPr>
        <b/>
        <sz val="12"/>
        <color indexed="8"/>
        <rFont val="Calibri"/>
        <family val="2"/>
      </rPr>
      <t>106</t>
    </r>
    <r>
      <rPr>
        <b/>
        <sz val="12"/>
        <color indexed="8"/>
        <rFont val="標楷體"/>
        <family val="4"/>
      </rPr>
      <t>年2月份遊客人數增減變化表</t>
    </r>
  </si>
  <si>
    <r>
      <t>106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Calibri"/>
        <family val="2"/>
      </rPr>
      <t>2</t>
    </r>
    <r>
      <rPr>
        <b/>
        <sz val="12"/>
        <color indexed="8"/>
        <rFont val="標楷體"/>
        <family val="4"/>
      </rPr>
      <t>月份</t>
    </r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</si>
  <si>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Calibri"/>
        <family val="2"/>
      </rPr>
      <t>2</t>
    </r>
    <r>
      <rPr>
        <b/>
        <sz val="12"/>
        <color indexed="8"/>
        <rFont val="標楷體"/>
        <family val="4"/>
      </rPr>
      <t>月份</t>
    </r>
  </si>
  <si>
    <t>月份</t>
  </si>
  <si>
    <t>假日</t>
  </si>
  <si>
    <t>非假日</t>
  </si>
  <si>
    <t>合計</t>
  </si>
  <si>
    <t>年度合計</t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</si>
  <si>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Calibri"/>
        <family val="2"/>
      </rPr>
      <t>3</t>
    </r>
    <r>
      <rPr>
        <b/>
        <sz val="12"/>
        <color indexed="8"/>
        <rFont val="標楷體"/>
        <family val="4"/>
      </rPr>
      <t>月份及</t>
    </r>
    <r>
      <rPr>
        <b/>
        <sz val="12"/>
        <color indexed="8"/>
        <rFont val="Calibri"/>
        <family val="2"/>
      </rPr>
      <t>106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Calibri"/>
        <family val="2"/>
      </rPr>
      <t>3</t>
    </r>
    <r>
      <rPr>
        <b/>
        <sz val="12"/>
        <color indexed="8"/>
        <rFont val="標楷體"/>
        <family val="4"/>
      </rPr>
      <t>月份遊客人數增減變化表</t>
    </r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</si>
  <si>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Calibri"/>
        <family val="2"/>
      </rPr>
      <t>3</t>
    </r>
    <r>
      <rPr>
        <b/>
        <sz val="12"/>
        <color indexed="8"/>
        <rFont val="標楷體"/>
        <family val="4"/>
      </rPr>
      <t>月份</t>
    </r>
  </si>
  <si>
    <r>
      <t>106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Calibri"/>
        <family val="2"/>
      </rPr>
      <t>3</t>
    </r>
    <r>
      <rPr>
        <b/>
        <sz val="12"/>
        <color indexed="8"/>
        <rFont val="標楷體"/>
        <family val="4"/>
      </rPr>
      <t>月份</t>
    </r>
  </si>
  <si>
    <t>105年4月份</t>
  </si>
  <si>
    <t>106年4月份</t>
  </si>
  <si>
    <t>105年4月份及106年4月份遊客人數增減變化表</t>
  </si>
  <si>
    <t>105年5月份及106年5月份遊客人數增減變化表</t>
  </si>
  <si>
    <t>106年5月份</t>
  </si>
  <si>
    <t>105年5月份</t>
  </si>
  <si>
    <t>105年6月份及106年6月份遊客人數增減變化表</t>
  </si>
  <si>
    <t>105年6月份</t>
  </si>
  <si>
    <t>106年6月份</t>
  </si>
  <si>
    <t>布農部落</t>
  </si>
  <si>
    <t>新光兆豐農場</t>
  </si>
  <si>
    <t>105年7月份及106年7月份遊客人數增減變化表</t>
  </si>
  <si>
    <t>106年7月份</t>
  </si>
  <si>
    <t>105年7月份</t>
  </si>
  <si>
    <t>105年8月份及106年8月份遊客人數增減變化表</t>
  </si>
  <si>
    <t>106年8月份</t>
  </si>
  <si>
    <t>105年8月份</t>
  </si>
  <si>
    <t>105年9月份及106年9月份遊客人數增減變化表</t>
  </si>
  <si>
    <t>105年9月份</t>
  </si>
  <si>
    <t>106年9月份</t>
  </si>
  <si>
    <t>105年10月份及106年10月份遊客人數增減變化表</t>
  </si>
  <si>
    <t>105年10月份</t>
  </si>
  <si>
    <t>106年10月份</t>
  </si>
  <si>
    <t>105年11月份及106年11月份遊客人數增減變化表</t>
  </si>
  <si>
    <t>105年11月份</t>
  </si>
  <si>
    <t>106年11月份</t>
  </si>
  <si>
    <t>105年12月份及106年12月份遊客人數增減變化表</t>
  </si>
  <si>
    <t>105年12月份</t>
  </si>
  <si>
    <t>106年12月份</t>
  </si>
  <si>
    <t>-</t>
  </si>
  <si>
    <t>因本處關山地區友善環境設施改善工程，環鎮自行車道進行板橋加寬工程不通，故未統計遊客數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</si>
</sst>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&quot;$&quot;#,##0.00"/>
    <numFmt numFmtId="182" formatCode="#,##0_);[Red]\(#,##0\)"/>
    <numFmt numFmtId="183" formatCode="0_);[Red]\(0\)"/>
    <numFmt numFmtId="184" formatCode="#,##0;[Red]#,##0"/>
    <numFmt numFmtId="185" formatCode="[$€-2]\ #,##0.00_);[Red]\([$€-2]\ #,##0.00\)"/>
    <numFmt numFmtId="186" formatCode="m&quot;月&quot;d&quot;日&quot;"/>
    <numFmt numFmtId="187" formatCode="#,##0_ ;[Red]\-#,##0\ "/>
    <numFmt numFmtId="188" formatCode="#,##0_);\(#,##0\)"/>
    <numFmt numFmtId="189" formatCode="[$-404]AM/PM\ hh:mm:ss"/>
    <numFmt numFmtId="190" formatCode="0.00_);[Red]\(0.00\)"/>
    <numFmt numFmtId="191" formatCode="0.0_);[Red]\(0.0\)"/>
  </numFmts>
  <fonts count="7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b/>
      <sz val="12"/>
      <color indexed="8"/>
      <name val="Calibri"/>
      <family val="2"/>
    </font>
    <font>
      <b/>
      <sz val="12"/>
      <color indexed="8"/>
      <name val="標楷體"/>
      <family val="4"/>
    </font>
    <font>
      <sz val="12"/>
      <color indexed="8"/>
      <name val="Calibri"/>
      <family val="2"/>
    </font>
    <font>
      <b/>
      <sz val="18"/>
      <name val="標楷體"/>
      <family val="4"/>
    </font>
    <font>
      <b/>
      <sz val="16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新細明體"/>
      <family val="1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Calibri"/>
      <family val="2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2"/>
      <color rgb="FFFF0000"/>
      <name val="新細明體"/>
      <family val="1"/>
    </font>
    <font>
      <b/>
      <sz val="14"/>
      <color theme="1"/>
      <name val="標楷體"/>
      <family val="4"/>
    </font>
    <font>
      <sz val="14"/>
      <color theme="1"/>
      <name val="標楷體"/>
      <family val="4"/>
    </font>
    <font>
      <sz val="14"/>
      <color rgb="FFFF000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82" fontId="4" fillId="0" borderId="10" xfId="0" applyNumberFormat="1" applyFont="1" applyBorder="1" applyAlignment="1">
      <alignment horizontal="right" vertical="center" wrapText="1"/>
    </xf>
    <xf numFmtId="182" fontId="4" fillId="0" borderId="11" xfId="0" applyNumberFormat="1" applyFont="1" applyBorder="1" applyAlignment="1">
      <alignment horizontal="right" vertical="center" wrapText="1"/>
    </xf>
    <xf numFmtId="182" fontId="4" fillId="0" borderId="1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80" fontId="4" fillId="0" borderId="13" xfId="0" applyNumberFormat="1" applyFon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2" fontId="7" fillId="0" borderId="0" xfId="0" applyNumberFormat="1" applyFont="1" applyAlignment="1">
      <alignment vertical="center"/>
    </xf>
    <xf numFmtId="180" fontId="4" fillId="0" borderId="14" xfId="0" applyNumberFormat="1" applyFont="1" applyBorder="1" applyAlignment="1">
      <alignment horizontal="right"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180" fontId="4" fillId="0" borderId="16" xfId="0" applyNumberFormat="1" applyFont="1" applyBorder="1" applyAlignment="1">
      <alignment horizontal="right" vertical="center" wrapText="1"/>
    </xf>
    <xf numFmtId="182" fontId="4" fillId="10" borderId="17" xfId="0" applyNumberFormat="1" applyFont="1" applyFill="1" applyBorder="1" applyAlignment="1">
      <alignment horizontal="right" vertical="center"/>
    </xf>
    <xf numFmtId="182" fontId="4" fillId="10" borderId="17" xfId="0" applyNumberFormat="1" applyFont="1" applyFill="1" applyBorder="1" applyAlignment="1">
      <alignment horizontal="right" vertical="center" wrapText="1"/>
    </xf>
    <xf numFmtId="182" fontId="4" fillId="10" borderId="18" xfId="0" applyNumberFormat="1" applyFont="1" applyFill="1" applyBorder="1" applyAlignment="1">
      <alignment horizontal="right" vertical="center"/>
    </xf>
    <xf numFmtId="182" fontId="4" fillId="10" borderId="19" xfId="0" applyNumberFormat="1" applyFont="1" applyFill="1" applyBorder="1" applyAlignment="1">
      <alignment horizontal="right" vertical="center"/>
    </xf>
    <xf numFmtId="182" fontId="4" fillId="10" borderId="20" xfId="0" applyNumberFormat="1" applyFont="1" applyFill="1" applyBorder="1" applyAlignment="1">
      <alignment horizontal="right" vertical="center"/>
    </xf>
    <xf numFmtId="182" fontId="4" fillId="10" borderId="20" xfId="0" applyNumberFormat="1" applyFont="1" applyFill="1" applyBorder="1" applyAlignment="1">
      <alignment horizontal="right" vertical="center" wrapText="1"/>
    </xf>
    <xf numFmtId="182" fontId="4" fillId="10" borderId="21" xfId="0" applyNumberFormat="1" applyFont="1" applyFill="1" applyBorder="1" applyAlignment="1">
      <alignment horizontal="right" vertical="center" wrapText="1"/>
    </xf>
    <xf numFmtId="180" fontId="4" fillId="10" borderId="13" xfId="0" applyNumberFormat="1" applyFont="1" applyFill="1" applyBorder="1" applyAlignment="1">
      <alignment horizontal="right" vertical="center" wrapText="1"/>
    </xf>
    <xf numFmtId="182" fontId="4" fillId="33" borderId="19" xfId="0" applyNumberFormat="1" applyFont="1" applyFill="1" applyBorder="1" applyAlignment="1">
      <alignment horizontal="right" vertical="center"/>
    </xf>
    <xf numFmtId="182" fontId="4" fillId="33" borderId="19" xfId="0" applyNumberFormat="1" applyFont="1" applyFill="1" applyBorder="1" applyAlignment="1">
      <alignment horizontal="right" vertical="center" wrapText="1"/>
    </xf>
    <xf numFmtId="182" fontId="4" fillId="33" borderId="17" xfId="0" applyNumberFormat="1" applyFont="1" applyFill="1" applyBorder="1" applyAlignment="1">
      <alignment horizontal="right" vertical="center"/>
    </xf>
    <xf numFmtId="182" fontId="4" fillId="33" borderId="17" xfId="0" applyNumberFormat="1" applyFont="1" applyFill="1" applyBorder="1" applyAlignment="1">
      <alignment horizontal="right" vertical="center" wrapText="1"/>
    </xf>
    <xf numFmtId="182" fontId="4" fillId="33" borderId="22" xfId="0" applyNumberFormat="1" applyFont="1" applyFill="1" applyBorder="1" applyAlignment="1">
      <alignment horizontal="right" vertical="center" wrapText="1"/>
    </xf>
    <xf numFmtId="180" fontId="4" fillId="33" borderId="13" xfId="0" applyNumberFormat="1" applyFont="1" applyFill="1" applyBorder="1" applyAlignment="1">
      <alignment horizontal="right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vertical="center" wrapText="1"/>
    </xf>
    <xf numFmtId="3" fontId="6" fillId="34" borderId="27" xfId="34" applyNumberFormat="1" applyFont="1" applyFill="1" applyBorder="1" applyAlignment="1" applyProtection="1">
      <alignment horizontal="left" vertical="center" wrapText="1"/>
      <protection/>
    </xf>
    <xf numFmtId="0" fontId="6" fillId="34" borderId="28" xfId="0" applyFont="1" applyFill="1" applyBorder="1" applyAlignment="1">
      <alignment horizontal="left" vertical="center" wrapText="1"/>
    </xf>
    <xf numFmtId="3" fontId="6" fillId="34" borderId="28" xfId="34" applyNumberFormat="1" applyFont="1" applyFill="1" applyBorder="1" applyAlignment="1" applyProtection="1">
      <alignment horizontal="left" vertical="center" wrapText="1"/>
      <protection/>
    </xf>
    <xf numFmtId="0" fontId="6" fillId="34" borderId="29" xfId="0" applyFont="1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180" fontId="4" fillId="0" borderId="32" xfId="0" applyNumberFormat="1" applyFont="1" applyBorder="1" applyAlignment="1">
      <alignment horizontal="right" vertical="center" wrapText="1"/>
    </xf>
    <xf numFmtId="182" fontId="4" fillId="10" borderId="33" xfId="0" applyNumberFormat="1" applyFont="1" applyFill="1" applyBorder="1" applyAlignment="1">
      <alignment horizontal="right" vertical="center" wrapText="1"/>
    </xf>
    <xf numFmtId="182" fontId="4" fillId="10" borderId="34" xfId="0" applyNumberFormat="1" applyFont="1" applyFill="1" applyBorder="1" applyAlignment="1">
      <alignment horizontal="right" vertical="center" wrapText="1"/>
    </xf>
    <xf numFmtId="182" fontId="4" fillId="33" borderId="34" xfId="0" applyNumberFormat="1" applyFont="1" applyFill="1" applyBorder="1" applyAlignment="1">
      <alignment horizontal="right" vertical="center" wrapText="1"/>
    </xf>
    <xf numFmtId="182" fontId="4" fillId="0" borderId="35" xfId="0" applyNumberFormat="1" applyFont="1" applyBorder="1" applyAlignment="1">
      <alignment horizontal="right" vertical="center" wrapText="1"/>
    </xf>
    <xf numFmtId="0" fontId="63" fillId="35" borderId="36" xfId="33" applyFont="1" applyFill="1" applyBorder="1" applyAlignment="1">
      <alignment horizontal="right" vertical="center" wrapText="1"/>
      <protection/>
    </xf>
    <xf numFmtId="0" fontId="64" fillId="36" borderId="36" xfId="33" applyFont="1" applyFill="1" applyBorder="1" applyAlignment="1">
      <alignment horizontal="right" vertical="center" wrapText="1"/>
      <protection/>
    </xf>
    <xf numFmtId="3" fontId="46" fillId="36" borderId="36" xfId="33" applyNumberFormat="1" applyFont="1" applyFill="1" applyBorder="1" applyAlignment="1">
      <alignment horizontal="right" vertical="center" wrapText="1"/>
      <protection/>
    </xf>
    <xf numFmtId="3" fontId="46" fillId="0" borderId="36" xfId="33" applyNumberFormat="1" applyFont="1" applyBorder="1" applyAlignment="1">
      <alignment horizontal="right" vertical="center" wrapText="1"/>
      <protection/>
    </xf>
    <xf numFmtId="0" fontId="46" fillId="0" borderId="36" xfId="33" applyFont="1" applyBorder="1" applyAlignment="1">
      <alignment horizontal="right" vertical="center" wrapText="1"/>
      <protection/>
    </xf>
    <xf numFmtId="0" fontId="64" fillId="0" borderId="36" xfId="33" applyFont="1" applyBorder="1" applyAlignment="1">
      <alignment horizontal="right" vertical="center" wrapText="1"/>
      <protection/>
    </xf>
    <xf numFmtId="0" fontId="65" fillId="35" borderId="36" xfId="33" applyFont="1" applyFill="1" applyBorder="1" applyAlignment="1">
      <alignment horizontal="center" vertical="center" wrapText="1"/>
      <protection/>
    </xf>
    <xf numFmtId="3" fontId="46" fillId="0" borderId="36" xfId="33" applyNumberFormat="1" applyFont="1" applyFill="1" applyBorder="1" applyAlignment="1">
      <alignment horizontal="right" vertical="center" wrapText="1"/>
      <protection/>
    </xf>
    <xf numFmtId="0" fontId="14" fillId="0" borderId="0" xfId="0" applyFont="1" applyAlignment="1">
      <alignment vertical="center"/>
    </xf>
    <xf numFmtId="0" fontId="6" fillId="10" borderId="26" xfId="34" applyFont="1" applyFill="1" applyBorder="1" applyAlignment="1" applyProtection="1">
      <alignment horizontal="center" vertical="center" wrapText="1"/>
      <protection/>
    </xf>
    <xf numFmtId="3" fontId="6" fillId="10" borderId="37" xfId="34" applyNumberFormat="1" applyFont="1" applyFill="1" applyBorder="1" applyAlignment="1" applyProtection="1">
      <alignment horizontal="center" vertical="center" wrapText="1"/>
      <protection/>
    </xf>
    <xf numFmtId="3" fontId="6" fillId="10" borderId="24" xfId="34" applyNumberFormat="1" applyFont="1" applyFill="1" applyBorder="1" applyAlignment="1" applyProtection="1">
      <alignment horizontal="center" vertical="center" wrapText="1"/>
      <protection/>
    </xf>
    <xf numFmtId="0" fontId="6" fillId="10" borderId="24" xfId="0" applyFont="1" applyFill="1" applyBorder="1" applyAlignment="1" applyProtection="1">
      <alignment horizontal="center" vertical="center" wrapText="1"/>
      <protection/>
    </xf>
    <xf numFmtId="0" fontId="6" fillId="10" borderId="24" xfId="0" applyFont="1" applyFill="1" applyBorder="1" applyAlignment="1">
      <alignment horizontal="center" vertical="center" wrapText="1"/>
    </xf>
    <xf numFmtId="3" fontId="6" fillId="10" borderId="38" xfId="34" applyNumberFormat="1" applyFont="1" applyFill="1" applyBorder="1" applyAlignment="1" applyProtection="1">
      <alignment horizontal="center" vertical="center" wrapText="1"/>
      <protection/>
    </xf>
    <xf numFmtId="3" fontId="6" fillId="10" borderId="39" xfId="34" applyNumberFormat="1" applyFont="1" applyFill="1" applyBorder="1" applyAlignment="1" applyProtection="1">
      <alignment horizontal="center" vertical="center" wrapText="1"/>
      <protection/>
    </xf>
    <xf numFmtId="3" fontId="6" fillId="10" borderId="40" xfId="34" applyNumberFormat="1" applyFont="1" applyFill="1" applyBorder="1" applyAlignment="1" applyProtection="1">
      <alignment horizontal="center" vertical="center" wrapText="1"/>
      <protection/>
    </xf>
    <xf numFmtId="3" fontId="6" fillId="10" borderId="26" xfId="34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6" fillId="14" borderId="27" xfId="34" applyFont="1" applyFill="1" applyBorder="1" applyAlignment="1">
      <alignment horizontal="center" vertical="center" wrapText="1"/>
      <protection/>
    </xf>
    <xf numFmtId="187" fontId="4" fillId="0" borderId="18" xfId="0" applyNumberFormat="1" applyFont="1" applyBorder="1" applyAlignment="1">
      <alignment horizontal="right" vertical="center" wrapText="1"/>
    </xf>
    <xf numFmtId="187" fontId="6" fillId="0" borderId="14" xfId="34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6" fillId="14" borderId="28" xfId="34" applyFont="1" applyFill="1" applyBorder="1" applyAlignment="1">
      <alignment horizontal="center" vertical="center" wrapText="1"/>
      <protection/>
    </xf>
    <xf numFmtId="187" fontId="4" fillId="0" borderId="20" xfId="0" applyNumberFormat="1" applyFont="1" applyBorder="1" applyAlignment="1">
      <alignment horizontal="right" vertical="center" wrapText="1"/>
    </xf>
    <xf numFmtId="187" fontId="6" fillId="0" borderId="15" xfId="34" applyNumberFormat="1" applyFont="1" applyBorder="1" applyAlignment="1">
      <alignment horizontal="right" vertical="center"/>
      <protection/>
    </xf>
    <xf numFmtId="0" fontId="66" fillId="0" borderId="0" xfId="0" applyFont="1" applyAlignment="1">
      <alignment vertical="center"/>
    </xf>
    <xf numFmtId="0" fontId="6" fillId="14" borderId="41" xfId="34" applyFont="1" applyFill="1" applyBorder="1" applyAlignment="1">
      <alignment horizontal="center" vertical="center" wrapText="1"/>
      <protection/>
    </xf>
    <xf numFmtId="0" fontId="6" fillId="14" borderId="42" xfId="34" applyFont="1" applyFill="1" applyBorder="1" applyAlignment="1">
      <alignment horizontal="center" vertical="center" wrapText="1"/>
      <protection/>
    </xf>
    <xf numFmtId="187" fontId="6" fillId="0" borderId="43" xfId="34" applyNumberFormat="1" applyFont="1" applyBorder="1" applyAlignment="1">
      <alignment vertical="center"/>
      <protection/>
    </xf>
    <xf numFmtId="187" fontId="6" fillId="0" borderId="42" xfId="34" applyNumberFormat="1" applyFont="1" applyBorder="1" applyAlignment="1">
      <alignment vertical="center"/>
      <protection/>
    </xf>
    <xf numFmtId="3" fontId="9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6" fillId="34" borderId="44" xfId="0" applyFont="1" applyFill="1" applyBorder="1" applyAlignment="1">
      <alignment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/>
    </xf>
    <xf numFmtId="3" fontId="6" fillId="34" borderId="44" xfId="34" applyNumberFormat="1" applyFont="1" applyFill="1" applyBorder="1" applyAlignment="1" applyProtection="1">
      <alignment horizontal="left" vertical="center" wrapText="1"/>
      <protection/>
    </xf>
    <xf numFmtId="182" fontId="4" fillId="10" borderId="44" xfId="0" applyNumberFormat="1" applyFont="1" applyFill="1" applyBorder="1" applyAlignment="1">
      <alignment horizontal="right" vertical="center"/>
    </xf>
    <xf numFmtId="182" fontId="4" fillId="33" borderId="44" xfId="0" applyNumberFormat="1" applyFont="1" applyFill="1" applyBorder="1" applyAlignment="1">
      <alignment horizontal="right" vertical="center"/>
    </xf>
    <xf numFmtId="182" fontId="4" fillId="33" borderId="44" xfId="0" applyNumberFormat="1" applyFont="1" applyFill="1" applyBorder="1" applyAlignment="1">
      <alignment horizontal="right" vertical="center" wrapText="1"/>
    </xf>
    <xf numFmtId="182" fontId="4" fillId="0" borderId="44" xfId="0" applyNumberFormat="1" applyFont="1" applyBorder="1" applyAlignment="1">
      <alignment horizontal="right" vertical="center" wrapText="1"/>
    </xf>
    <xf numFmtId="180" fontId="4" fillId="0" borderId="44" xfId="0" applyNumberFormat="1" applyFont="1" applyBorder="1" applyAlignment="1">
      <alignment horizontal="right" vertical="center" wrapText="1"/>
    </xf>
    <xf numFmtId="0" fontId="6" fillId="34" borderId="44" xfId="0" applyFont="1" applyFill="1" applyBorder="1" applyAlignment="1">
      <alignment horizontal="left" vertical="center" wrapText="1"/>
    </xf>
    <xf numFmtId="182" fontId="4" fillId="10" borderId="44" xfId="0" applyNumberFormat="1" applyFont="1" applyFill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180" fontId="4" fillId="10" borderId="44" xfId="0" applyNumberFormat="1" applyFont="1" applyFill="1" applyBorder="1" applyAlignment="1">
      <alignment horizontal="right" vertical="center" wrapText="1"/>
    </xf>
    <xf numFmtId="180" fontId="4" fillId="33" borderId="44" xfId="0" applyNumberFormat="1" applyFont="1" applyFill="1" applyBorder="1" applyAlignment="1">
      <alignment horizontal="right" vertical="center" wrapText="1"/>
    </xf>
    <xf numFmtId="0" fontId="6" fillId="16" borderId="23" xfId="34" applyFont="1" applyFill="1" applyBorder="1" applyAlignment="1" applyProtection="1">
      <alignment horizontal="center" vertical="center" wrapText="1"/>
      <protection/>
    </xf>
    <xf numFmtId="0" fontId="6" fillId="16" borderId="24" xfId="34" applyFont="1" applyFill="1" applyBorder="1" applyAlignment="1">
      <alignment horizontal="center" vertical="center"/>
      <protection/>
    </xf>
    <xf numFmtId="0" fontId="6" fillId="16" borderId="25" xfId="34" applyFont="1" applyFill="1" applyBorder="1" applyAlignment="1">
      <alignment horizontal="center" vertical="center"/>
      <protection/>
    </xf>
    <xf numFmtId="0" fontId="6" fillId="14" borderId="18" xfId="34" applyFont="1" applyFill="1" applyBorder="1" applyAlignment="1">
      <alignment horizontal="center" vertical="center" wrapText="1"/>
      <protection/>
    </xf>
    <xf numFmtId="187" fontId="4" fillId="0" borderId="19" xfId="34" applyNumberFormat="1" applyFont="1" applyBorder="1" applyAlignment="1">
      <alignment vertical="center"/>
      <protection/>
    </xf>
    <xf numFmtId="187" fontId="4" fillId="0" borderId="10" xfId="34" applyNumberFormat="1" applyFont="1" applyBorder="1" applyAlignment="1">
      <alignment vertical="center"/>
      <protection/>
    </xf>
    <xf numFmtId="0" fontId="6" fillId="14" borderId="20" xfId="34" applyFont="1" applyFill="1" applyBorder="1" applyAlignment="1">
      <alignment horizontal="center" vertical="center" wrapText="1"/>
      <protection/>
    </xf>
    <xf numFmtId="187" fontId="4" fillId="0" borderId="11" xfId="34" applyNumberFormat="1" applyFont="1" applyBorder="1" applyAlignment="1">
      <alignment vertical="center"/>
      <protection/>
    </xf>
    <xf numFmtId="187" fontId="4" fillId="0" borderId="17" xfId="0" applyNumberFormat="1" applyFont="1" applyBorder="1" applyAlignment="1">
      <alignment vertical="center"/>
    </xf>
    <xf numFmtId="187" fontId="4" fillId="0" borderId="11" xfId="0" applyNumberFormat="1" applyFont="1" applyBorder="1" applyAlignment="1">
      <alignment vertical="center"/>
    </xf>
    <xf numFmtId="0" fontId="6" fillId="14" borderId="33" xfId="34" applyFont="1" applyFill="1" applyBorder="1" applyAlignment="1">
      <alignment horizontal="center" vertical="center" wrapText="1"/>
      <protection/>
    </xf>
    <xf numFmtId="187" fontId="4" fillId="0" borderId="34" xfId="0" applyNumberFormat="1" applyFont="1" applyBorder="1" applyAlignment="1">
      <alignment vertical="center"/>
    </xf>
    <xf numFmtId="187" fontId="4" fillId="0" borderId="35" xfId="0" applyNumberFormat="1" applyFont="1" applyBorder="1" applyAlignment="1">
      <alignment vertical="center"/>
    </xf>
    <xf numFmtId="0" fontId="6" fillId="14" borderId="23" xfId="0" applyFont="1" applyFill="1" applyBorder="1" applyAlignment="1">
      <alignment horizontal="center" vertical="center"/>
    </xf>
    <xf numFmtId="187" fontId="6" fillId="0" borderId="24" xfId="0" applyNumberFormat="1" applyFont="1" applyBorder="1" applyAlignment="1">
      <alignment horizontal="center" vertical="center"/>
    </xf>
    <xf numFmtId="187" fontId="6" fillId="0" borderId="25" xfId="0" applyNumberFormat="1" applyFont="1" applyBorder="1" applyAlignment="1">
      <alignment horizontal="center" vertical="center"/>
    </xf>
    <xf numFmtId="0" fontId="17" fillId="14" borderId="17" xfId="0" applyFont="1" applyFill="1" applyBorder="1" applyAlignment="1">
      <alignment vertical="center"/>
    </xf>
    <xf numFmtId="3" fontId="46" fillId="37" borderId="36" xfId="33" applyNumberFormat="1" applyFont="1" applyFill="1" applyBorder="1" applyAlignment="1">
      <alignment horizontal="right" vertical="center" wrapText="1"/>
      <protection/>
    </xf>
    <xf numFmtId="0" fontId="67" fillId="6" borderId="36" xfId="19" applyFont="1" applyBorder="1" applyAlignment="1">
      <alignment horizontal="right" vertical="center" wrapText="1"/>
    </xf>
    <xf numFmtId="0" fontId="67" fillId="6" borderId="36" xfId="19" applyFont="1" applyBorder="1" applyAlignment="1">
      <alignment horizontal="center" vertical="center" wrapText="1"/>
    </xf>
    <xf numFmtId="0" fontId="67" fillId="0" borderId="44" xfId="33" applyFont="1" applyBorder="1">
      <alignment vertical="center"/>
      <protection/>
    </xf>
    <xf numFmtId="180" fontId="68" fillId="0" borderId="44" xfId="33" applyNumberFormat="1" applyFont="1" applyBorder="1">
      <alignment vertical="center"/>
      <protection/>
    </xf>
    <xf numFmtId="3" fontId="68" fillId="0" borderId="36" xfId="33" applyNumberFormat="1" applyFont="1" applyBorder="1" applyAlignment="1">
      <alignment horizontal="right" vertical="center" wrapText="1"/>
      <protection/>
    </xf>
    <xf numFmtId="3" fontId="68" fillId="0" borderId="36" xfId="33" applyNumberFormat="1" applyFont="1" applyFill="1" applyBorder="1" applyAlignment="1">
      <alignment horizontal="right" vertical="center" wrapText="1"/>
      <protection/>
    </xf>
    <xf numFmtId="180" fontId="4" fillId="0" borderId="45" xfId="0" applyNumberFormat="1" applyFont="1" applyBorder="1" applyAlignment="1">
      <alignment horizontal="right" vertical="center"/>
    </xf>
    <xf numFmtId="183" fontId="68" fillId="0" borderId="36" xfId="33" applyNumberFormat="1" applyFont="1" applyFill="1" applyBorder="1" applyAlignment="1">
      <alignment vertical="center"/>
      <protection/>
    </xf>
    <xf numFmtId="187" fontId="6" fillId="0" borderId="43" xfId="34" applyNumberFormat="1" applyFont="1" applyBorder="1" applyAlignment="1">
      <alignment horizontal="center" vertical="center"/>
      <protection/>
    </xf>
    <xf numFmtId="180" fontId="69" fillId="0" borderId="44" xfId="33" applyNumberFormat="1" applyFont="1" applyBorder="1">
      <alignment vertical="center"/>
      <protection/>
    </xf>
    <xf numFmtId="182" fontId="4" fillId="10" borderId="18" xfId="0" applyNumberFormat="1" applyFont="1" applyFill="1" applyBorder="1" applyAlignment="1">
      <alignment horizontal="right" vertical="center" wrapText="1"/>
    </xf>
    <xf numFmtId="182" fontId="4" fillId="10" borderId="19" xfId="0" applyNumberFormat="1" applyFont="1" applyFill="1" applyBorder="1" applyAlignment="1">
      <alignment horizontal="right" vertical="center" wrapText="1"/>
    </xf>
    <xf numFmtId="180" fontId="68" fillId="0" borderId="44" xfId="33" applyNumberFormat="1" applyFont="1" applyBorder="1" applyAlignment="1">
      <alignment vertical="center" wrapText="1"/>
      <protection/>
    </xf>
    <xf numFmtId="180" fontId="69" fillId="0" borderId="44" xfId="33" applyNumberFormat="1" applyFont="1" applyBorder="1" applyAlignment="1">
      <alignment vertical="center" wrapText="1"/>
      <protection/>
    </xf>
    <xf numFmtId="183" fontId="68" fillId="0" borderId="36" xfId="33" applyNumberFormat="1" applyFont="1" applyFill="1" applyBorder="1" applyAlignment="1">
      <alignment vertical="center" wrapText="1"/>
      <protection/>
    </xf>
    <xf numFmtId="180" fontId="68" fillId="0" borderId="44" xfId="33" applyNumberFormat="1" applyFont="1" applyBorder="1" applyAlignment="1">
      <alignment horizontal="right" vertical="center" wrapText="1"/>
      <protection/>
    </xf>
    <xf numFmtId="182" fontId="0" fillId="0" borderId="0" xfId="0" applyNumberFormat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0" xfId="34" applyFont="1" applyBorder="1" applyAlignment="1">
      <alignment horizontal="center" vertical="center"/>
      <protection/>
    </xf>
    <xf numFmtId="0" fontId="6" fillId="0" borderId="0" xfId="34" applyFont="1" applyBorder="1" applyAlignment="1">
      <alignment horizontal="left" vertical="center" wrapText="1"/>
      <protection/>
    </xf>
    <xf numFmtId="187" fontId="0" fillId="0" borderId="17" xfId="0" applyNumberForma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5" fillId="0" borderId="46" xfId="33" applyFont="1" applyBorder="1" applyAlignment="1">
      <alignment horizontal="center" vertical="center" wrapText="1"/>
      <protection/>
    </xf>
    <xf numFmtId="0" fontId="65" fillId="0" borderId="48" xfId="33" applyFont="1" applyBorder="1" applyAlignment="1">
      <alignment horizontal="center" vertical="center" wrapText="1"/>
      <protection/>
    </xf>
    <xf numFmtId="0" fontId="49" fillId="35" borderId="46" xfId="33" applyFont="1" applyFill="1" applyBorder="1" applyAlignment="1">
      <alignment horizontal="center" vertical="center" wrapText="1"/>
      <protection/>
    </xf>
    <xf numFmtId="0" fontId="49" fillId="35" borderId="47" xfId="33" applyFont="1" applyFill="1" applyBorder="1" applyAlignment="1">
      <alignment horizontal="center" vertical="center" wrapText="1"/>
      <protection/>
    </xf>
    <xf numFmtId="0" fontId="49" fillId="35" borderId="48" xfId="33" applyFont="1" applyFill="1" applyBorder="1" applyAlignment="1">
      <alignment horizontal="center" vertical="center" wrapText="1"/>
      <protection/>
    </xf>
    <xf numFmtId="0" fontId="65" fillId="35" borderId="46" xfId="33" applyFont="1" applyFill="1" applyBorder="1" applyAlignment="1">
      <alignment horizontal="center" vertical="center" wrapText="1"/>
      <protection/>
    </xf>
    <xf numFmtId="0" fontId="65" fillId="35" borderId="48" xfId="33" applyFont="1" applyFill="1" applyBorder="1" applyAlignment="1">
      <alignment horizontal="center" vertical="center" wrapText="1"/>
      <protection/>
    </xf>
    <xf numFmtId="0" fontId="64" fillId="36" borderId="26" xfId="33" applyFont="1" applyFill="1" applyBorder="1" applyAlignment="1">
      <alignment horizontal="justify" vertical="center" wrapText="1"/>
      <protection/>
    </xf>
    <xf numFmtId="0" fontId="64" fillId="36" borderId="49" xfId="33" applyFont="1" applyFill="1" applyBorder="1" applyAlignment="1">
      <alignment horizontal="justify" vertical="center" wrapText="1"/>
      <protection/>
    </xf>
    <xf numFmtId="0" fontId="64" fillId="36" borderId="42" xfId="33" applyFont="1" applyFill="1" applyBorder="1" applyAlignment="1">
      <alignment horizontal="justify" vertical="center" wrapText="1"/>
      <protection/>
    </xf>
    <xf numFmtId="0" fontId="65" fillId="0" borderId="46" xfId="33" applyFont="1" applyBorder="1" applyAlignment="1">
      <alignment horizontal="right" vertical="center" wrapText="1"/>
      <protection/>
    </xf>
    <xf numFmtId="0" fontId="65" fillId="0" borderId="48" xfId="33" applyFont="1" applyBorder="1" applyAlignment="1">
      <alignment horizontal="right" vertical="center" wrapText="1"/>
      <protection/>
    </xf>
    <xf numFmtId="0" fontId="64" fillId="0" borderId="26" xfId="33" applyFont="1" applyBorder="1" applyAlignment="1">
      <alignment horizontal="justify" vertical="center" wrapText="1"/>
      <protection/>
    </xf>
    <xf numFmtId="0" fontId="64" fillId="0" borderId="42" xfId="33" applyFont="1" applyBorder="1" applyAlignment="1">
      <alignment horizontal="justify" vertical="center" wrapText="1"/>
      <protection/>
    </xf>
    <xf numFmtId="0" fontId="5" fillId="0" borderId="44" xfId="0" applyFont="1" applyBorder="1" applyAlignment="1">
      <alignment horizontal="center" vertical="center"/>
    </xf>
    <xf numFmtId="0" fontId="67" fillId="6" borderId="46" xfId="19" applyFont="1" applyBorder="1" applyAlignment="1">
      <alignment horizontal="center" vertical="center" wrapText="1"/>
    </xf>
    <xf numFmtId="0" fontId="67" fillId="6" borderId="47" xfId="19" applyFont="1" applyBorder="1" applyAlignment="1">
      <alignment horizontal="center" vertical="center" wrapText="1"/>
    </xf>
    <xf numFmtId="0" fontId="67" fillId="6" borderId="48" xfId="19" applyFont="1" applyBorder="1" applyAlignment="1">
      <alignment horizontal="center" vertical="center" wrapText="1"/>
    </xf>
    <xf numFmtId="0" fontId="67" fillId="0" borderId="50" xfId="33" applyFont="1" applyBorder="1" applyAlignment="1">
      <alignment horizontal="center" vertical="center" wrapText="1"/>
      <protection/>
    </xf>
    <xf numFmtId="0" fontId="67" fillId="0" borderId="36" xfId="33" applyFont="1" applyBorder="1" applyAlignment="1">
      <alignment horizontal="center" vertical="center" wrapText="1"/>
      <protection/>
    </xf>
    <xf numFmtId="0" fontId="67" fillId="4" borderId="44" xfId="17" applyFont="1" applyBorder="1" applyAlignment="1">
      <alignment vertical="center"/>
    </xf>
    <xf numFmtId="182" fontId="46" fillId="3" borderId="29" xfId="16" applyNumberFormat="1" applyBorder="1" applyAlignment="1">
      <alignment horizontal="center" vertical="center" wrapText="1"/>
    </xf>
    <xf numFmtId="182" fontId="46" fillId="3" borderId="51" xfId="16" applyNumberFormat="1" applyBorder="1" applyAlignment="1">
      <alignment horizontal="center" vertical="center" wrapText="1"/>
    </xf>
    <xf numFmtId="182" fontId="46" fillId="3" borderId="51" xfId="16" applyNumberFormat="1" applyBorder="1" applyAlignment="1">
      <alignment vertical="center" wrapText="1"/>
    </xf>
    <xf numFmtId="182" fontId="46" fillId="3" borderId="32" xfId="16" applyNumberFormat="1" applyBorder="1" applyAlignment="1">
      <alignment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20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20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4975"/>
          <c:y val="0.006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75"/>
          <c:y val="0.16775"/>
          <c:w val="0.753"/>
          <c:h val="0.65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23%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10%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8%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池上牧野渡假村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大波持風景特定區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43%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207"/>
          <c:w val="0.68525"/>
          <c:h val="0.6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27%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池上牧野渡假村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'10月'!$F$3:$F$14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207"/>
          <c:w val="0.68525"/>
          <c:h val="0.6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9%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池上牧野渡假村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207"/>
          <c:w val="0.68525"/>
          <c:h val="0.6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池上牧野渡假村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'12月'!$F$3:$F$14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20025"/>
          <c:w val="0.6595"/>
          <c:h val="0.55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9%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池上牧野度假村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535"/>
          <c:y val="0.00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"/>
          <c:y val="0.1475"/>
          <c:w val="0.605"/>
          <c:h val="0.5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新光兆豐休閒農場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池上牧野渡假村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9%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168"/>
          <c:w val="0.66175"/>
          <c:h val="0.57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池上牧野度假村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'4月'!$F$3:$F$14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20625"/>
          <c:w val="0.759"/>
          <c:h val="0.6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29%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池上牧野度假村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'5月'!$F$3:$F$14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075"/>
          <c:y val="0.17725"/>
          <c:w val="0.71275"/>
          <c:h val="0.6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池上牧野渡假村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18275"/>
          <c:w val="0.7125"/>
          <c:h val="0.6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37%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池上牧野渡假村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16%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207"/>
          <c:w val="0.68525"/>
          <c:h val="0.6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27%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池上牧野渡假村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'8月'!$F$3:$F$14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月遊客人數分配比例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207"/>
          <c:w val="0.68525"/>
          <c:h val="0.6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鯉魚潭風景特定區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鹿野高台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原生應用植物園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布農部落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新光兆豐農場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11%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花蓮觀光糖廠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立川漁場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關山親水公園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池上牧野渡假村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初鹿牧場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大坡池風景特定區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24%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伯朗大道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'9月'!$F$3:$F$14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9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1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7</xdr:col>
      <xdr:colOff>0</xdr:colOff>
      <xdr:row>38</xdr:row>
      <xdr:rowOff>190500</xdr:rowOff>
    </xdr:to>
    <xdr:graphicFrame>
      <xdr:nvGraphicFramePr>
        <xdr:cNvPr id="11" name="圖表 4"/>
        <xdr:cNvGraphicFramePr/>
      </xdr:nvGraphicFramePr>
      <xdr:xfrm>
        <a:off x="0" y="4343400"/>
        <a:ext cx="89725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1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1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2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3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4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15" name="直線接點 1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6" name="直線接點 1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7" name="直線接點 1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8" name="直線接點 1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9" name="直線接點 1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0" name="直線接點 2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6</xdr:col>
      <xdr:colOff>1152525</xdr:colOff>
      <xdr:row>38</xdr:row>
      <xdr:rowOff>200025</xdr:rowOff>
    </xdr:to>
    <xdr:graphicFrame>
      <xdr:nvGraphicFramePr>
        <xdr:cNvPr id="21" name="圖表 23"/>
        <xdr:cNvGraphicFramePr/>
      </xdr:nvGraphicFramePr>
      <xdr:xfrm>
        <a:off x="0" y="4152900"/>
        <a:ext cx="8905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1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1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2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3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4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15" name="直線接點 1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6" name="直線接點 1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7" name="直線接點 1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8" name="直線接點 1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9" name="直線接點 1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0" name="直線接點 2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66675</xdr:rowOff>
    </xdr:from>
    <xdr:to>
      <xdr:col>6</xdr:col>
      <xdr:colOff>1181100</xdr:colOff>
      <xdr:row>38</xdr:row>
      <xdr:rowOff>190500</xdr:rowOff>
    </xdr:to>
    <xdr:graphicFrame>
      <xdr:nvGraphicFramePr>
        <xdr:cNvPr id="21" name="圖表 23"/>
        <xdr:cNvGraphicFramePr/>
      </xdr:nvGraphicFramePr>
      <xdr:xfrm>
        <a:off x="28575" y="4143375"/>
        <a:ext cx="8905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1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1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2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3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4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15" name="直線接點 1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6" name="直線接點 1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7" name="直線接點 1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8" name="直線接點 1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9" name="直線接點 1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0" name="直線接點 2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76200</xdr:colOff>
      <xdr:row>15</xdr:row>
      <xdr:rowOff>19050</xdr:rowOff>
    </xdr:from>
    <xdr:to>
      <xdr:col>7</xdr:col>
      <xdr:colOff>9525</xdr:colOff>
      <xdr:row>38</xdr:row>
      <xdr:rowOff>142875</xdr:rowOff>
    </xdr:to>
    <xdr:graphicFrame>
      <xdr:nvGraphicFramePr>
        <xdr:cNvPr id="21" name="圖表 23"/>
        <xdr:cNvGraphicFramePr/>
      </xdr:nvGraphicFramePr>
      <xdr:xfrm>
        <a:off x="76200" y="4448175"/>
        <a:ext cx="8905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1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1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1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1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1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2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1" name="直線接點 2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2" name="直線接點 2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3" name="直線接點 2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4" name="直線接點 2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15" name="直線接點 2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6" name="直線接點 2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7" name="直線接點 2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8" name="直線接點 2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9" name="直線接點 2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0" name="直線接點 3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1209675</xdr:colOff>
      <xdr:row>38</xdr:row>
      <xdr:rowOff>200025</xdr:rowOff>
    </xdr:to>
    <xdr:graphicFrame>
      <xdr:nvGraphicFramePr>
        <xdr:cNvPr id="21" name="圖表 1"/>
        <xdr:cNvGraphicFramePr/>
      </xdr:nvGraphicFramePr>
      <xdr:xfrm>
        <a:off x="0" y="4352925"/>
        <a:ext cx="89630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1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1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2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3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4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15" name="直線接點 1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6" name="直線接點 1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7" name="直線接點 1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8" name="直線接點 1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9" name="直線接點 1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0" name="直線接點 2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190500</xdr:rowOff>
    </xdr:from>
    <xdr:to>
      <xdr:col>6</xdr:col>
      <xdr:colOff>1200150</xdr:colOff>
      <xdr:row>37</xdr:row>
      <xdr:rowOff>200025</xdr:rowOff>
    </xdr:to>
    <xdr:graphicFrame>
      <xdr:nvGraphicFramePr>
        <xdr:cNvPr id="21" name="圖表 21"/>
        <xdr:cNvGraphicFramePr/>
      </xdr:nvGraphicFramePr>
      <xdr:xfrm>
        <a:off x="0" y="4267200"/>
        <a:ext cx="89535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1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1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2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3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4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15" name="直線接點 1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6" name="直線接點 1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7" name="直線接點 1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8" name="直線接點 1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9" name="直線接點 1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0" name="直線接點 2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6</xdr:col>
      <xdr:colOff>1285875</xdr:colOff>
      <xdr:row>35</xdr:row>
      <xdr:rowOff>171450</xdr:rowOff>
    </xdr:to>
    <xdr:graphicFrame>
      <xdr:nvGraphicFramePr>
        <xdr:cNvPr id="21" name="圖表 21"/>
        <xdr:cNvGraphicFramePr/>
      </xdr:nvGraphicFramePr>
      <xdr:xfrm>
        <a:off x="0" y="4086225"/>
        <a:ext cx="90582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1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1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2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3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4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15" name="直線接點 1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6" name="直線接點 1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7" name="直線接點 1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8" name="直線接點 1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9" name="直線接點 1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0" name="直線接點 2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76200</xdr:colOff>
      <xdr:row>15</xdr:row>
      <xdr:rowOff>38100</xdr:rowOff>
    </xdr:from>
    <xdr:to>
      <xdr:col>6</xdr:col>
      <xdr:colOff>1209675</xdr:colOff>
      <xdr:row>34</xdr:row>
      <xdr:rowOff>171450</xdr:rowOff>
    </xdr:to>
    <xdr:graphicFrame>
      <xdr:nvGraphicFramePr>
        <xdr:cNvPr id="21" name="圖表 22"/>
        <xdr:cNvGraphicFramePr/>
      </xdr:nvGraphicFramePr>
      <xdr:xfrm>
        <a:off x="76200" y="4114800"/>
        <a:ext cx="8886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1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1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2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3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4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15" name="直線接點 1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6" name="直線接點 1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7" name="直線接點 1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8" name="直線接點 1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9" name="直線接點 1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0" name="直線接點 2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19050</xdr:rowOff>
    </xdr:from>
    <xdr:to>
      <xdr:col>6</xdr:col>
      <xdr:colOff>1181100</xdr:colOff>
      <xdr:row>38</xdr:row>
      <xdr:rowOff>76200</xdr:rowOff>
    </xdr:to>
    <xdr:graphicFrame>
      <xdr:nvGraphicFramePr>
        <xdr:cNvPr id="21" name="圖表 23"/>
        <xdr:cNvGraphicFramePr/>
      </xdr:nvGraphicFramePr>
      <xdr:xfrm>
        <a:off x="28575" y="4095750"/>
        <a:ext cx="89058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1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1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2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3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4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15" name="直線接點 1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6" name="直線接點 1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7" name="直線接點 1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8" name="直線接點 1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9" name="直線接點 1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0" name="直線接點 2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38100</xdr:rowOff>
    </xdr:from>
    <xdr:to>
      <xdr:col>6</xdr:col>
      <xdr:colOff>1028700</xdr:colOff>
      <xdr:row>38</xdr:row>
      <xdr:rowOff>114300</xdr:rowOff>
    </xdr:to>
    <xdr:graphicFrame>
      <xdr:nvGraphicFramePr>
        <xdr:cNvPr id="21" name="圖表 23"/>
        <xdr:cNvGraphicFramePr/>
      </xdr:nvGraphicFramePr>
      <xdr:xfrm>
        <a:off x="0" y="4114800"/>
        <a:ext cx="89154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1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1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2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3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4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15" name="直線接點 1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6" name="直線接點 1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7" name="直線接點 1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8" name="直線接點 1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9" name="直線接點 1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0" name="直線接點 2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15</xdr:row>
      <xdr:rowOff>28575</xdr:rowOff>
    </xdr:from>
    <xdr:to>
      <xdr:col>6</xdr:col>
      <xdr:colOff>1190625</xdr:colOff>
      <xdr:row>38</xdr:row>
      <xdr:rowOff>133350</xdr:rowOff>
    </xdr:to>
    <xdr:graphicFrame>
      <xdr:nvGraphicFramePr>
        <xdr:cNvPr id="21" name="圖表 23"/>
        <xdr:cNvGraphicFramePr/>
      </xdr:nvGraphicFramePr>
      <xdr:xfrm>
        <a:off x="38100" y="4105275"/>
        <a:ext cx="89058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" name="直線接點 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3" name="直線接點 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4" name="直線接點 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5" name="直線接點 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6" name="直線接點 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7" name="直線接點 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8" name="直線接點 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9" name="直線接點 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0" name="直線接點 1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1" name="直線接點 11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2" name="直線接點 12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3" name="直線接點 13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4" name="直線接點 14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0</xdr:colOff>
      <xdr:row>1</xdr:row>
      <xdr:rowOff>476250</xdr:rowOff>
    </xdr:to>
    <xdr:sp>
      <xdr:nvSpPr>
        <xdr:cNvPr id="15" name="直線接點 15"/>
        <xdr:cNvSpPr>
          <a:spLocks/>
        </xdr:cNvSpPr>
      </xdr:nvSpPr>
      <xdr:spPr>
        <a:xfrm>
          <a:off x="19050" y="352425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6" name="直線接點 16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7" name="直線接點 17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8" name="直線接點 18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19" name="直線接點 19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0</xdr:colOff>
      <xdr:row>1</xdr:row>
      <xdr:rowOff>466725</xdr:rowOff>
    </xdr:to>
    <xdr:sp>
      <xdr:nvSpPr>
        <xdr:cNvPr id="20" name="直線接點 20"/>
        <xdr:cNvSpPr>
          <a:spLocks/>
        </xdr:cNvSpPr>
      </xdr:nvSpPr>
      <xdr:spPr>
        <a:xfrm>
          <a:off x="19050" y="342900"/>
          <a:ext cx="1847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38100</xdr:rowOff>
    </xdr:from>
    <xdr:to>
      <xdr:col>6</xdr:col>
      <xdr:colOff>1152525</xdr:colOff>
      <xdr:row>38</xdr:row>
      <xdr:rowOff>161925</xdr:rowOff>
    </xdr:to>
    <xdr:graphicFrame>
      <xdr:nvGraphicFramePr>
        <xdr:cNvPr id="21" name="圖表 23"/>
        <xdr:cNvGraphicFramePr/>
      </xdr:nvGraphicFramePr>
      <xdr:xfrm>
        <a:off x="0" y="4114800"/>
        <a:ext cx="8905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4">
      <selection activeCell="H25" sqref="H25"/>
    </sheetView>
  </sheetViews>
  <sheetFormatPr defaultColWidth="9.00390625" defaultRowHeight="16.5"/>
  <cols>
    <col min="1" max="1" width="13.00390625" style="76" customWidth="1"/>
    <col min="2" max="2" width="20.875" style="64" bestFit="1" customWidth="1"/>
    <col min="3" max="3" width="17.50390625" style="64" bestFit="1" customWidth="1"/>
    <col min="4" max="4" width="16.625" style="64" customWidth="1"/>
    <col min="5" max="5" width="13.875" style="64" customWidth="1"/>
    <col min="6" max="6" width="14.00390625" style="64" customWidth="1"/>
    <col min="7" max="7" width="14.50390625" style="64" customWidth="1"/>
    <col min="8" max="8" width="13.875" style="64" customWidth="1"/>
    <col min="9" max="9" width="14.125" style="64" customWidth="1"/>
    <col min="10" max="10" width="13.50390625" style="64" customWidth="1"/>
    <col min="11" max="11" width="14.375" style="64" customWidth="1"/>
    <col min="12" max="12" width="14.75390625" style="64" customWidth="1"/>
    <col min="13" max="13" width="15.50390625" style="64" customWidth="1"/>
    <col min="14" max="14" width="16.00390625" style="64" bestFit="1" customWidth="1"/>
    <col min="15" max="15" width="9.625" style="64" bestFit="1" customWidth="1"/>
    <col min="16" max="16" width="10.25390625" style="64" bestFit="1" customWidth="1"/>
    <col min="17" max="17" width="11.75390625" style="64" customWidth="1"/>
    <col min="18" max="18" width="9.00390625" style="64" customWidth="1"/>
    <col min="19" max="19" width="33.375" style="64" customWidth="1"/>
    <col min="20" max="16384" width="9.00390625" style="64" customWidth="1"/>
  </cols>
  <sheetData>
    <row r="1" spans="1:14" s="50" customFormat="1" ht="24.75" thickBot="1">
      <c r="A1" s="126" t="s">
        <v>63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s="60" customFormat="1" ht="39.75" thickBot="1">
      <c r="A2" s="51" t="s">
        <v>52</v>
      </c>
      <c r="B2" s="52" t="s">
        <v>53</v>
      </c>
      <c r="C2" s="53" t="s">
        <v>54</v>
      </c>
      <c r="D2" s="54" t="s">
        <v>31</v>
      </c>
      <c r="E2" s="54" t="s">
        <v>32</v>
      </c>
      <c r="F2" s="53" t="s">
        <v>55</v>
      </c>
      <c r="G2" s="55" t="s">
        <v>34</v>
      </c>
      <c r="H2" s="55" t="s">
        <v>35</v>
      </c>
      <c r="I2" s="53" t="s">
        <v>56</v>
      </c>
      <c r="J2" s="53" t="s">
        <v>57</v>
      </c>
      <c r="K2" s="56" t="s">
        <v>58</v>
      </c>
      <c r="L2" s="57" t="s">
        <v>59</v>
      </c>
      <c r="M2" s="58" t="s">
        <v>60</v>
      </c>
      <c r="N2" s="59" t="s">
        <v>61</v>
      </c>
    </row>
    <row r="3" spans="1:19" ht="20.25" thickBot="1">
      <c r="A3" s="61">
        <v>1</v>
      </c>
      <c r="B3" s="62">
        <f>'1月'!F3</f>
        <v>191308</v>
      </c>
      <c r="C3" s="62">
        <f>'1月'!F4</f>
        <v>82672</v>
      </c>
      <c r="D3" s="62">
        <f>'1月'!F5</f>
        <v>15749</v>
      </c>
      <c r="E3" s="62">
        <f>'1月'!F6</f>
        <v>7993</v>
      </c>
      <c r="F3" s="62">
        <f>'1月'!F7</f>
        <v>18478</v>
      </c>
      <c r="G3" s="62">
        <f>'1月'!F8</f>
        <v>65263</v>
      </c>
      <c r="H3" s="62">
        <f>'1月'!F9</f>
        <v>17885</v>
      </c>
      <c r="I3" s="62">
        <f>'1月'!F10</f>
        <v>10775</v>
      </c>
      <c r="J3" s="62">
        <f>'1月'!F11</f>
        <v>9853</v>
      </c>
      <c r="K3" s="62">
        <f>'1月'!F12</f>
        <v>39755</v>
      </c>
      <c r="L3" s="62">
        <f>'1月'!F13</f>
        <v>15790</v>
      </c>
      <c r="M3" s="62">
        <f>'1月'!F14</f>
        <v>362200</v>
      </c>
      <c r="N3" s="63">
        <f>SUM(B3:M3)</f>
        <v>837721</v>
      </c>
      <c r="Q3" s="65"/>
      <c r="S3" s="65"/>
    </row>
    <row r="4" spans="1:19" ht="20.25" thickBot="1">
      <c r="A4" s="66">
        <v>2</v>
      </c>
      <c r="B4" s="67">
        <f>'2月'!F3</f>
        <v>119384</v>
      </c>
      <c r="C4" s="62">
        <f>'2月'!F4</f>
        <v>65085</v>
      </c>
      <c r="D4" s="62">
        <f>'2月'!F5</f>
        <v>14784</v>
      </c>
      <c r="E4" s="62">
        <f>'2月'!F6</f>
        <v>8122</v>
      </c>
      <c r="F4" s="62">
        <f>'2月'!F7</f>
        <v>18166</v>
      </c>
      <c r="G4" s="62">
        <f>'2月'!F8</f>
        <v>53133</v>
      </c>
      <c r="H4" s="62">
        <f>'2月'!F9</f>
        <v>24350</v>
      </c>
      <c r="I4" s="62">
        <f>'2月'!F10</f>
        <v>10128</v>
      </c>
      <c r="J4" s="62">
        <f>'2月'!F11</f>
        <v>9122</v>
      </c>
      <c r="K4" s="62">
        <f>'2月'!F12</f>
        <v>42805</v>
      </c>
      <c r="L4" s="62">
        <f>'2月'!F13</f>
        <v>18880</v>
      </c>
      <c r="M4" s="62">
        <f>'2月'!F14</f>
        <v>180800</v>
      </c>
      <c r="N4" s="68">
        <f>SUM(B4:M4)</f>
        <v>564759</v>
      </c>
      <c r="Q4" s="65"/>
      <c r="S4" s="65"/>
    </row>
    <row r="5" spans="1:19" ht="20.25" thickBot="1">
      <c r="A5" s="66">
        <v>3</v>
      </c>
      <c r="B5" s="62">
        <f>'3月'!F3</f>
        <v>66912</v>
      </c>
      <c r="C5" s="62">
        <f>'3月'!F4</f>
        <v>41391</v>
      </c>
      <c r="D5" s="62">
        <f>'3月'!F5</f>
        <v>13617</v>
      </c>
      <c r="E5" s="62">
        <f>'3月'!F6</f>
        <v>6415</v>
      </c>
      <c r="F5" s="62">
        <f>'3月'!F7</f>
        <v>9338</v>
      </c>
      <c r="G5" s="62">
        <f>'3月'!F8</f>
        <v>35327</v>
      </c>
      <c r="H5" s="62">
        <f>'3月'!F9</f>
        <v>12805</v>
      </c>
      <c r="I5" s="62">
        <f>'3月'!F10</f>
        <v>3477</v>
      </c>
      <c r="J5" s="62">
        <f>'3月'!F11</f>
        <v>7839</v>
      </c>
      <c r="K5" s="62">
        <f>'3月'!F11</f>
        <v>7839</v>
      </c>
      <c r="L5" s="62">
        <f>'3月'!F13</f>
        <v>12140</v>
      </c>
      <c r="M5" s="62">
        <f>'3月'!F14</f>
        <v>34400</v>
      </c>
      <c r="N5" s="68">
        <f>SUM(B5:K5)</f>
        <v>204960</v>
      </c>
      <c r="Q5" s="65"/>
      <c r="S5" s="65"/>
    </row>
    <row r="6" spans="1:19" ht="20.25" thickBot="1">
      <c r="A6" s="66">
        <v>4</v>
      </c>
      <c r="B6" s="67">
        <f>'4月'!F3</f>
        <v>111734</v>
      </c>
      <c r="C6" s="62">
        <f>'4月'!F4</f>
        <v>48431</v>
      </c>
      <c r="D6" s="62">
        <f>'4月'!F5</f>
        <v>16375</v>
      </c>
      <c r="E6" s="62">
        <f>'4月'!F6</f>
        <v>9553</v>
      </c>
      <c r="F6" s="62">
        <f>'4月'!F7</f>
        <v>16477</v>
      </c>
      <c r="G6" s="62">
        <f>'4月'!F8</f>
        <v>59387</v>
      </c>
      <c r="H6" s="62">
        <f>'4月'!F9</f>
        <v>25755</v>
      </c>
      <c r="I6" s="62">
        <f>'4月'!F10</f>
        <v>5610</v>
      </c>
      <c r="J6" s="62">
        <f>'4月'!F11</f>
        <v>5881</v>
      </c>
      <c r="K6" s="62">
        <f>'4月'!F11</f>
        <v>5881</v>
      </c>
      <c r="L6" s="62">
        <f>'4月'!F13</f>
        <v>54300</v>
      </c>
      <c r="M6" s="62">
        <f>'4月'!F14</f>
        <v>55800</v>
      </c>
      <c r="N6" s="68">
        <f aca="true" t="shared" si="0" ref="N6:N12">SUM(B6:M6)</f>
        <v>415184</v>
      </c>
      <c r="P6" s="65"/>
      <c r="Q6" s="65"/>
      <c r="S6" s="65"/>
    </row>
    <row r="7" spans="1:19" ht="20.25" thickBot="1">
      <c r="A7" s="66">
        <v>5</v>
      </c>
      <c r="B7" s="62">
        <f>'5月'!F3</f>
        <v>124963</v>
      </c>
      <c r="C7" s="62">
        <f>'5月'!F4</f>
        <v>44614</v>
      </c>
      <c r="D7" s="62">
        <f>'5月'!F5</f>
        <v>12315</v>
      </c>
      <c r="E7" s="62">
        <f>'5月'!F6</f>
        <v>6080</v>
      </c>
      <c r="F7" s="62">
        <f>'5月'!F7</f>
        <v>8041</v>
      </c>
      <c r="G7" s="62">
        <f>'5月'!F8</f>
        <v>48787</v>
      </c>
      <c r="H7" s="62">
        <f>'5月'!F9</f>
        <v>24670</v>
      </c>
      <c r="I7" s="62">
        <f>'5月'!F10</f>
        <v>4002</v>
      </c>
      <c r="J7" s="62">
        <f>'5月'!F11</f>
        <v>8441</v>
      </c>
      <c r="K7" s="62">
        <f>'5月'!F11</f>
        <v>8441</v>
      </c>
      <c r="L7" s="62">
        <f>'5月'!F13</f>
        <v>68950</v>
      </c>
      <c r="M7" s="62">
        <f>'5月'!F14</f>
        <v>64000</v>
      </c>
      <c r="N7" s="68">
        <f t="shared" si="0"/>
        <v>423304</v>
      </c>
      <c r="O7" s="69"/>
      <c r="P7" s="65"/>
      <c r="Q7" s="65"/>
      <c r="S7" s="65"/>
    </row>
    <row r="8" spans="1:19" ht="20.25" thickBot="1">
      <c r="A8" s="66">
        <v>6</v>
      </c>
      <c r="B8" s="67">
        <f>'6月'!F3</f>
        <v>78230</v>
      </c>
      <c r="C8" s="62">
        <f>'6月'!F4</f>
        <v>45905</v>
      </c>
      <c r="D8" s="62">
        <f>'6月'!F5</f>
        <v>9472</v>
      </c>
      <c r="E8" s="62">
        <f>'6月'!F6</f>
        <v>7046</v>
      </c>
      <c r="F8" s="62">
        <f>'6月'!F7</f>
        <v>5378</v>
      </c>
      <c r="G8" s="62">
        <f>'6月'!F8</f>
        <v>37180</v>
      </c>
      <c r="H8" s="62">
        <f>'6月'!F9</f>
        <v>16253</v>
      </c>
      <c r="I8" s="62">
        <f>'6月'!F10</f>
        <v>2475</v>
      </c>
      <c r="J8" s="62">
        <f>'6月'!F11</f>
        <v>7825</v>
      </c>
      <c r="K8" s="62">
        <f>'6月'!F11</f>
        <v>7825</v>
      </c>
      <c r="L8" s="62">
        <f>'6月'!F13</f>
        <v>45800</v>
      </c>
      <c r="M8" s="62">
        <f>'6月'!F14</f>
        <v>62100</v>
      </c>
      <c r="N8" s="68">
        <f t="shared" si="0"/>
        <v>325489</v>
      </c>
      <c r="O8" s="69"/>
      <c r="P8" s="65"/>
      <c r="Q8" s="65"/>
      <c r="S8" s="65"/>
    </row>
    <row r="9" spans="1:19" ht="20.25" thickBot="1">
      <c r="A9" s="66">
        <v>7</v>
      </c>
      <c r="B9" s="67">
        <f>'7月'!F3</f>
        <v>115103</v>
      </c>
      <c r="C9" s="62">
        <f>'7月'!F4</f>
        <v>336170</v>
      </c>
      <c r="D9" s="62">
        <f>'7月'!F5</f>
        <v>18320</v>
      </c>
      <c r="E9" s="62">
        <f>'7月'!F6</f>
        <v>11410</v>
      </c>
      <c r="F9" s="62">
        <f>'7月'!F7</f>
        <v>12997</v>
      </c>
      <c r="G9" s="62">
        <f>'7月'!F8</f>
        <v>65830</v>
      </c>
      <c r="H9" s="62">
        <f>'7月'!F9</f>
        <v>73300</v>
      </c>
      <c r="I9" s="62">
        <f>'7月'!F10</f>
        <v>6347</v>
      </c>
      <c r="J9" s="62">
        <f>'7月'!F11</f>
        <v>9807</v>
      </c>
      <c r="K9" s="62">
        <f>'7月'!F11</f>
        <v>9807</v>
      </c>
      <c r="L9" s="62">
        <f>'7月'!F13</f>
        <v>72400</v>
      </c>
      <c r="M9" s="62">
        <f>'7月'!F14</f>
        <v>144000</v>
      </c>
      <c r="N9" s="68">
        <f t="shared" si="0"/>
        <v>875491</v>
      </c>
      <c r="O9" s="69"/>
      <c r="Q9" s="65"/>
      <c r="S9" s="65"/>
    </row>
    <row r="10" spans="1:19" ht="20.25" thickBot="1">
      <c r="A10" s="66">
        <v>8</v>
      </c>
      <c r="B10" s="62">
        <f>'8月'!F3</f>
        <v>111795</v>
      </c>
      <c r="C10" s="62">
        <f>'8月'!F4</f>
        <v>200902</v>
      </c>
      <c r="D10" s="62">
        <f>'8月'!F5</f>
        <v>20304</v>
      </c>
      <c r="E10" s="62">
        <f>'8月'!F6</f>
        <v>11151</v>
      </c>
      <c r="F10" s="62">
        <f>'8月'!F7</f>
        <v>10616</v>
      </c>
      <c r="G10" s="62">
        <f>'8月'!F8</f>
        <v>76270</v>
      </c>
      <c r="H10" s="62">
        <f>'8月'!F9</f>
        <v>35747</v>
      </c>
      <c r="I10" s="62">
        <f>'8月'!F10</f>
        <v>5583</v>
      </c>
      <c r="J10" s="62">
        <f>'8月'!F11</f>
        <v>11159</v>
      </c>
      <c r="K10" s="62">
        <f>'8月'!F11</f>
        <v>11159</v>
      </c>
      <c r="L10" s="62">
        <f>'8月'!F13</f>
        <v>70200</v>
      </c>
      <c r="M10" s="62">
        <f>'8月'!F14</f>
        <v>148000</v>
      </c>
      <c r="N10" s="68">
        <f t="shared" si="0"/>
        <v>712886</v>
      </c>
      <c r="Q10" s="65"/>
      <c r="S10" s="65"/>
    </row>
    <row r="11" spans="1:19" ht="20.25" thickBot="1">
      <c r="A11" s="66">
        <v>9</v>
      </c>
      <c r="B11" s="67">
        <f>'9月'!F3</f>
        <v>84424</v>
      </c>
      <c r="C11" s="62">
        <f>'9月'!F4</f>
        <v>36738</v>
      </c>
      <c r="D11" s="62">
        <f>'9月'!F5</f>
        <v>10320</v>
      </c>
      <c r="E11" s="62">
        <f>'9月'!F6</f>
        <v>6790</v>
      </c>
      <c r="F11" s="62">
        <f>'9月'!F7</f>
        <v>6453</v>
      </c>
      <c r="G11" s="62">
        <f>'9月'!F8</f>
        <v>41366</v>
      </c>
      <c r="H11" s="62">
        <f>'9月'!F9</f>
        <v>13800</v>
      </c>
      <c r="I11" s="62">
        <f>'9月'!F10</f>
        <v>1876</v>
      </c>
      <c r="J11" s="62">
        <f>'9月'!F11</f>
        <v>6568</v>
      </c>
      <c r="K11" s="62">
        <f>'9月'!F11</f>
        <v>6568</v>
      </c>
      <c r="L11" s="62">
        <f>'9月'!F13</f>
        <v>56700</v>
      </c>
      <c r="M11" s="62">
        <f>'9月'!F14</f>
        <v>88500</v>
      </c>
      <c r="N11" s="68">
        <f t="shared" si="0"/>
        <v>360103</v>
      </c>
      <c r="Q11" s="65"/>
      <c r="S11" s="65"/>
    </row>
    <row r="12" spans="1:19" ht="20.25" thickBot="1">
      <c r="A12" s="66">
        <v>10</v>
      </c>
      <c r="B12" s="62">
        <f>'10月'!F3</f>
        <v>108940</v>
      </c>
      <c r="C12" s="62">
        <f>'10月'!F4</f>
        <v>45981</v>
      </c>
      <c r="D12" s="62">
        <f>'10月'!F5</f>
        <v>14190</v>
      </c>
      <c r="E12" s="62">
        <f>'10月'!F6</f>
        <v>5992</v>
      </c>
      <c r="F12" s="62">
        <f>'10月'!F7</f>
        <v>8272</v>
      </c>
      <c r="G12" s="62">
        <f>'10月'!F8</f>
        <v>44660</v>
      </c>
      <c r="H12" s="62">
        <f>'10月'!F9</f>
        <v>25600</v>
      </c>
      <c r="I12" s="62">
        <f>'10月'!F10</f>
        <v>2491</v>
      </c>
      <c r="J12" s="62">
        <f>'10月'!F11</f>
        <v>9434</v>
      </c>
      <c r="K12" s="62">
        <f>'10月'!F11</f>
        <v>9434</v>
      </c>
      <c r="L12" s="62">
        <f>'10月'!F13</f>
        <v>52500</v>
      </c>
      <c r="M12" s="62">
        <f>'10月'!F14</f>
        <v>63000</v>
      </c>
      <c r="N12" s="68">
        <f t="shared" si="0"/>
        <v>390494</v>
      </c>
      <c r="Q12" s="65"/>
      <c r="S12" s="65"/>
    </row>
    <row r="13" spans="1:19" ht="20.25" thickBot="1">
      <c r="A13" s="66">
        <v>11</v>
      </c>
      <c r="B13" s="67">
        <f>'11月'!F3</f>
        <v>80685</v>
      </c>
      <c r="C13" s="62">
        <f>'11月'!F4</f>
        <v>40276</v>
      </c>
      <c r="D13" s="62">
        <f>'11月'!F5</f>
        <v>14301</v>
      </c>
      <c r="E13" s="62">
        <f>'11月'!F6</f>
        <v>7934</v>
      </c>
      <c r="F13" s="62">
        <f>'11月'!F7</f>
        <v>6734</v>
      </c>
      <c r="G13" s="62">
        <f>'11月'!F8</f>
        <v>27547</v>
      </c>
      <c r="H13" s="62">
        <f>'11月'!F9</f>
        <v>15415</v>
      </c>
      <c r="I13" s="62">
        <f>'11月'!F10</f>
        <v>2929</v>
      </c>
      <c r="J13" s="62">
        <f>'11月'!F11</f>
        <v>8194</v>
      </c>
      <c r="K13" s="62">
        <f>'11月'!F11</f>
        <v>8194</v>
      </c>
      <c r="L13" s="62">
        <f>'11月'!F13</f>
        <v>49800</v>
      </c>
      <c r="M13" s="62">
        <f>'11月'!F14</f>
        <v>53000</v>
      </c>
      <c r="N13" s="68">
        <f>SUM(B13:M13)</f>
        <v>315009</v>
      </c>
      <c r="Q13" s="65"/>
      <c r="S13" s="65"/>
    </row>
    <row r="14" spans="1:19" ht="20.25" thickBot="1">
      <c r="A14" s="70">
        <v>12</v>
      </c>
      <c r="B14" s="62">
        <f>'12月'!F3</f>
        <v>88399</v>
      </c>
      <c r="C14" s="62">
        <f>'12月'!F4</f>
        <v>49046</v>
      </c>
      <c r="D14" s="62">
        <f>'12月'!F5</f>
        <v>13411</v>
      </c>
      <c r="E14" s="62">
        <f>'12月'!F6</f>
        <v>8077</v>
      </c>
      <c r="F14" s="62">
        <f>'12月'!F7</f>
        <v>9577</v>
      </c>
      <c r="G14" s="62">
        <f>'12月'!F8</f>
        <v>32843</v>
      </c>
      <c r="H14" s="62">
        <f>'12月'!F9</f>
        <v>10255</v>
      </c>
      <c r="I14" s="62">
        <f>'12月'!F10</f>
        <v>0</v>
      </c>
      <c r="J14" s="62">
        <f>'12月'!F11</f>
        <v>6063</v>
      </c>
      <c r="K14" s="62">
        <f>'12月'!F11</f>
        <v>6063</v>
      </c>
      <c r="L14" s="62">
        <f>'12月'!F13</f>
        <v>48500</v>
      </c>
      <c r="M14" s="62">
        <f>'12月'!F14</f>
        <v>56500</v>
      </c>
      <c r="N14" s="68">
        <f>SUM(B14:M14)</f>
        <v>328734</v>
      </c>
      <c r="Q14" s="65"/>
      <c r="S14" s="65"/>
    </row>
    <row r="15" spans="1:17" ht="20.25" thickBot="1">
      <c r="A15" s="71" t="s">
        <v>62</v>
      </c>
      <c r="B15" s="72">
        <f>SUM(B3:B14)</f>
        <v>1281877</v>
      </c>
      <c r="C15" s="72">
        <f>SUM(C3:C14)</f>
        <v>1037211</v>
      </c>
      <c r="D15" s="72">
        <f aca="true" t="shared" si="1" ref="D15:L15">SUM(D3:D14)</f>
        <v>173158</v>
      </c>
      <c r="E15" s="72">
        <f t="shared" si="1"/>
        <v>96563</v>
      </c>
      <c r="F15" s="72">
        <f t="shared" si="1"/>
        <v>130527</v>
      </c>
      <c r="G15" s="72">
        <f t="shared" si="1"/>
        <v>587593</v>
      </c>
      <c r="H15" s="72">
        <f t="shared" si="1"/>
        <v>295835</v>
      </c>
      <c r="I15" s="72">
        <f>SUM(I3:I14)</f>
        <v>55693</v>
      </c>
      <c r="J15" s="72">
        <f>SUM(J3:J14)</f>
        <v>100186</v>
      </c>
      <c r="K15" s="72">
        <f t="shared" si="1"/>
        <v>163771</v>
      </c>
      <c r="L15" s="72">
        <f t="shared" si="1"/>
        <v>565960</v>
      </c>
      <c r="M15" s="117">
        <f>SUM(M3:M14)</f>
        <v>1312300</v>
      </c>
      <c r="N15" s="73">
        <f>SUM(N3:N14)</f>
        <v>5754134</v>
      </c>
      <c r="O15" s="74"/>
      <c r="P15" s="65"/>
      <c r="Q15" s="75"/>
    </row>
    <row r="16" spans="1:14" ht="21.75">
      <c r="A16" s="129" t="s">
        <v>64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21" customHeight="1" thickBo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3" ht="20.25" thickBot="1">
      <c r="A18" s="91" t="s">
        <v>69</v>
      </c>
      <c r="B18" s="92" t="s">
        <v>70</v>
      </c>
      <c r="C18" s="93" t="s">
        <v>71</v>
      </c>
    </row>
    <row r="19" spans="1:3" ht="20.25" thickBot="1">
      <c r="A19" s="94">
        <v>1</v>
      </c>
      <c r="B19" s="95">
        <f>'1月'!D15</f>
        <v>617811</v>
      </c>
      <c r="C19" s="96">
        <f>'1月'!E15</f>
        <v>219910</v>
      </c>
    </row>
    <row r="20" spans="1:3" ht="20.25" thickBot="1">
      <c r="A20" s="97">
        <v>2</v>
      </c>
      <c r="B20" s="95">
        <f>'2月'!D15</f>
        <v>336428</v>
      </c>
      <c r="C20" s="98">
        <f>'2月'!E15</f>
        <v>228331</v>
      </c>
    </row>
    <row r="21" spans="1:3" ht="20.25" thickBot="1">
      <c r="A21" s="97">
        <v>3</v>
      </c>
      <c r="B21" s="95">
        <f>'3月'!D15</f>
        <v>119588</v>
      </c>
      <c r="C21" s="100">
        <f>'3月'!E15</f>
        <v>148134</v>
      </c>
    </row>
    <row r="22" spans="1:3" ht="20.25" thickBot="1">
      <c r="A22" s="97">
        <v>4</v>
      </c>
      <c r="B22" s="95">
        <f>'4月'!D15</f>
        <v>261516</v>
      </c>
      <c r="C22" s="100">
        <f>'4月'!E15</f>
        <v>173270</v>
      </c>
    </row>
    <row r="23" spans="1:3" ht="19.5">
      <c r="A23" s="97">
        <v>5</v>
      </c>
      <c r="B23" s="95">
        <f>'5月'!D15</f>
        <v>237655</v>
      </c>
      <c r="C23" s="98">
        <f>'5月'!E15</f>
        <v>198203</v>
      </c>
    </row>
    <row r="24" spans="1:3" ht="19.5">
      <c r="A24" s="97">
        <v>6</v>
      </c>
      <c r="B24" s="99">
        <f>'6月'!D15</f>
        <v>152669</v>
      </c>
      <c r="C24" s="100">
        <f>'6月'!E15</f>
        <v>180404</v>
      </c>
    </row>
    <row r="25" spans="1:3" ht="19.5">
      <c r="A25" s="97">
        <v>7</v>
      </c>
      <c r="B25" s="99">
        <f>'7月'!D15</f>
        <v>399656</v>
      </c>
      <c r="C25" s="100">
        <f>'7月'!E15</f>
        <v>502514</v>
      </c>
    </row>
    <row r="26" spans="1:3" ht="19.5">
      <c r="A26" s="97">
        <v>8</v>
      </c>
      <c r="B26" s="99">
        <f>'8月'!D15</f>
        <v>303601</v>
      </c>
      <c r="C26" s="100">
        <f>'8月'!E15</f>
        <v>431617</v>
      </c>
    </row>
    <row r="27" spans="1:3" ht="19.5">
      <c r="A27" s="97">
        <v>9</v>
      </c>
      <c r="B27" s="99">
        <f>'9月'!D15</f>
        <v>177161</v>
      </c>
      <c r="C27" s="100">
        <f>'9月'!E15</f>
        <v>191826</v>
      </c>
    </row>
    <row r="28" spans="1:3" ht="19.5">
      <c r="A28" s="97">
        <v>10</v>
      </c>
      <c r="B28" s="99">
        <f>'10月'!D15</f>
        <v>226959</v>
      </c>
      <c r="C28" s="100">
        <f>'10月'!E15</f>
        <v>177371</v>
      </c>
    </row>
    <row r="29" spans="1:3" ht="19.5">
      <c r="A29" s="97">
        <v>11</v>
      </c>
      <c r="B29" s="99">
        <f>'11月'!D15</f>
        <v>151125</v>
      </c>
      <c r="C29" s="100">
        <f>'11月'!E15</f>
        <v>172091</v>
      </c>
    </row>
    <row r="30" spans="1:3" ht="20.25" thickBot="1">
      <c r="A30" s="101">
        <v>12</v>
      </c>
      <c r="B30" s="102">
        <f>'12月'!D15</f>
        <v>180423</v>
      </c>
      <c r="C30" s="103">
        <f>'12月'!E15</f>
        <v>163466</v>
      </c>
    </row>
    <row r="31" spans="1:3" ht="19.5">
      <c r="A31" s="104" t="s">
        <v>72</v>
      </c>
      <c r="B31" s="105">
        <f>SUM(B19:B30)</f>
        <v>3164592</v>
      </c>
      <c r="C31" s="106">
        <f>SUM(C19:C30)</f>
        <v>2787137</v>
      </c>
    </row>
    <row r="32" spans="1:3" ht="15.75">
      <c r="A32" s="107" t="s">
        <v>73</v>
      </c>
      <c r="B32" s="131">
        <f>B31+C31</f>
        <v>5951729</v>
      </c>
      <c r="C32" s="131"/>
    </row>
  </sheetData>
  <sheetProtection/>
  <mergeCells count="4">
    <mergeCell ref="A1:N1"/>
    <mergeCell ref="A16:N16"/>
    <mergeCell ref="A17:N17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2">
      <selection activeCell="F13" sqref="F13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  <col min="10" max="10" width="10.625" style="0" bestFit="1" customWidth="1"/>
    <col min="19" max="19" width="8.875" style="0" customWidth="1"/>
  </cols>
  <sheetData>
    <row r="1" spans="1:12" ht="22.5" thickBot="1">
      <c r="A1" s="132" t="s">
        <v>44</v>
      </c>
      <c r="B1" s="133"/>
      <c r="C1" s="133"/>
      <c r="D1" s="133"/>
      <c r="E1" s="133"/>
      <c r="F1" s="133"/>
      <c r="G1" s="134"/>
      <c r="H1" s="1"/>
      <c r="I1" s="1"/>
      <c r="J1" s="1"/>
      <c r="K1" s="1"/>
      <c r="L1" s="1"/>
    </row>
    <row r="2" spans="1:12" ht="39.75" thickBot="1">
      <c r="A2" s="30" t="s">
        <v>7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6" t="s">
        <v>8</v>
      </c>
      <c r="H2" s="1"/>
      <c r="I2" s="1"/>
      <c r="J2" t="s">
        <v>9</v>
      </c>
      <c r="K2" s="1"/>
      <c r="L2" s="1"/>
    </row>
    <row r="3" spans="1:12" ht="20.25" thickBot="1">
      <c r="A3" s="31" t="s">
        <v>10</v>
      </c>
      <c r="B3" s="15" t="s">
        <v>11</v>
      </c>
      <c r="C3" s="16">
        <v>124963</v>
      </c>
      <c r="D3" s="21">
        <v>62850</v>
      </c>
      <c r="E3" s="22">
        <v>62113</v>
      </c>
      <c r="F3" s="2">
        <f>SUM(D3:E3)</f>
        <v>124963</v>
      </c>
      <c r="G3" s="9" t="s">
        <v>11</v>
      </c>
      <c r="H3" s="1"/>
      <c r="I3" s="8"/>
      <c r="J3" s="7">
        <f>F3-C3</f>
        <v>0</v>
      </c>
      <c r="K3" s="1"/>
      <c r="L3" s="1"/>
    </row>
    <row r="4" spans="1:12" ht="19.5">
      <c r="A4" s="32" t="s">
        <v>12</v>
      </c>
      <c r="B4" s="17" t="s">
        <v>11</v>
      </c>
      <c r="C4" s="16">
        <v>44614</v>
      </c>
      <c r="D4" s="23">
        <v>22777</v>
      </c>
      <c r="E4" s="23">
        <v>21837</v>
      </c>
      <c r="F4" s="3">
        <f>SUM(D4:E4)</f>
        <v>44614</v>
      </c>
      <c r="G4" s="10" t="s">
        <v>11</v>
      </c>
      <c r="H4" s="1"/>
      <c r="I4" s="8"/>
      <c r="J4" s="7">
        <f>F4-C4</f>
        <v>0</v>
      </c>
      <c r="K4" s="1"/>
      <c r="L4" s="1"/>
    </row>
    <row r="5" spans="1:12" ht="19.5">
      <c r="A5" s="32" t="s">
        <v>13</v>
      </c>
      <c r="B5" s="18">
        <v>11917</v>
      </c>
      <c r="C5" s="14">
        <v>398</v>
      </c>
      <c r="D5" s="24">
        <v>6816</v>
      </c>
      <c r="E5" s="24">
        <v>5499</v>
      </c>
      <c r="F5" s="3">
        <f aca="true" t="shared" si="0" ref="F5:F11">SUM(D5:E5)</f>
        <v>12315</v>
      </c>
      <c r="G5" s="10">
        <v>4002341</v>
      </c>
      <c r="H5" s="8"/>
      <c r="I5" s="8"/>
      <c r="J5" s="7">
        <f>F5-C5-B5</f>
        <v>0</v>
      </c>
      <c r="K5" s="1"/>
      <c r="L5" s="1"/>
    </row>
    <row r="6" spans="1:12" ht="19.5">
      <c r="A6" s="32" t="s">
        <v>14</v>
      </c>
      <c r="B6" s="17">
        <v>3498</v>
      </c>
      <c r="C6" s="13">
        <v>2582</v>
      </c>
      <c r="D6" s="24">
        <v>2440</v>
      </c>
      <c r="E6" s="24">
        <v>3640</v>
      </c>
      <c r="F6" s="3">
        <f t="shared" si="0"/>
        <v>6080</v>
      </c>
      <c r="G6" s="10">
        <f>B6*150</f>
        <v>524700</v>
      </c>
      <c r="H6" s="8"/>
      <c r="I6" s="8"/>
      <c r="J6" s="7">
        <f>F6-C6-B6</f>
        <v>0</v>
      </c>
      <c r="K6" s="1"/>
      <c r="L6" s="1"/>
    </row>
    <row r="7" spans="1:12" ht="20.25" thickBot="1">
      <c r="A7" s="33" t="s">
        <v>15</v>
      </c>
      <c r="B7" s="18">
        <v>7643</v>
      </c>
      <c r="C7" s="14">
        <v>398</v>
      </c>
      <c r="D7" s="24">
        <v>5142</v>
      </c>
      <c r="E7" s="24">
        <v>2899</v>
      </c>
      <c r="F7" s="3">
        <f t="shared" si="0"/>
        <v>8041</v>
      </c>
      <c r="G7" s="10">
        <v>2332042</v>
      </c>
      <c r="H7" s="8"/>
      <c r="I7" s="8"/>
      <c r="J7" s="7">
        <f>F7-C7-B7</f>
        <v>0</v>
      </c>
      <c r="K7" s="1"/>
      <c r="L7" s="1"/>
    </row>
    <row r="8" spans="1:12" ht="19.5">
      <c r="A8" s="33" t="s">
        <v>16</v>
      </c>
      <c r="B8" s="18" t="s">
        <v>11</v>
      </c>
      <c r="C8" s="16">
        <v>48787</v>
      </c>
      <c r="D8" s="23">
        <v>29554</v>
      </c>
      <c r="E8" s="23">
        <v>19233</v>
      </c>
      <c r="F8" s="3">
        <f t="shared" si="0"/>
        <v>48787</v>
      </c>
      <c r="G8" s="10" t="s">
        <v>11</v>
      </c>
      <c r="H8" s="1"/>
      <c r="I8" s="8"/>
      <c r="J8" s="7">
        <f>F8-C8</f>
        <v>0</v>
      </c>
      <c r="K8" s="1"/>
      <c r="L8" s="1"/>
    </row>
    <row r="9" spans="1:12" ht="19.5">
      <c r="A9" s="33" t="s">
        <v>17</v>
      </c>
      <c r="B9" s="17">
        <v>4435</v>
      </c>
      <c r="C9" s="13">
        <v>20235</v>
      </c>
      <c r="D9" s="23">
        <v>14802</v>
      </c>
      <c r="E9" s="23">
        <v>9868</v>
      </c>
      <c r="F9" s="3">
        <f t="shared" si="0"/>
        <v>24670</v>
      </c>
      <c r="G9" s="10">
        <v>421325</v>
      </c>
      <c r="H9" s="8"/>
      <c r="I9" s="8"/>
      <c r="J9" s="7">
        <f>F9-C9-B9</f>
        <v>0</v>
      </c>
      <c r="K9" s="1"/>
      <c r="L9" s="1"/>
    </row>
    <row r="10" spans="1:12" ht="20.25" thickBot="1">
      <c r="A10" s="32" t="s">
        <v>0</v>
      </c>
      <c r="B10" s="18">
        <v>3852</v>
      </c>
      <c r="C10" s="14">
        <v>150</v>
      </c>
      <c r="D10" s="24">
        <v>2845</v>
      </c>
      <c r="E10" s="24">
        <v>1157</v>
      </c>
      <c r="F10" s="3">
        <f t="shared" si="0"/>
        <v>4002</v>
      </c>
      <c r="G10" s="11">
        <v>155260</v>
      </c>
      <c r="H10" s="8"/>
      <c r="I10" s="8"/>
      <c r="J10" s="7">
        <f>F10-C10-B10</f>
        <v>0</v>
      </c>
      <c r="K10" s="1"/>
      <c r="L10" s="1"/>
    </row>
    <row r="11" spans="1:12" ht="19.5">
      <c r="A11" s="32" t="s">
        <v>1</v>
      </c>
      <c r="B11" s="18" t="s">
        <v>11</v>
      </c>
      <c r="C11" s="16">
        <v>8441</v>
      </c>
      <c r="D11" s="24">
        <v>2594</v>
      </c>
      <c r="E11" s="24">
        <v>5847</v>
      </c>
      <c r="F11" s="3">
        <f t="shared" si="0"/>
        <v>8441</v>
      </c>
      <c r="G11" s="10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34" t="s">
        <v>18</v>
      </c>
      <c r="B12" s="38">
        <v>19383</v>
      </c>
      <c r="C12" s="39">
        <v>1612</v>
      </c>
      <c r="D12" s="40">
        <v>12835</v>
      </c>
      <c r="E12" s="40">
        <v>8160</v>
      </c>
      <c r="F12" s="41">
        <f>SUM(D12:E12)</f>
        <v>20995</v>
      </c>
      <c r="G12" s="37">
        <f>B12*200</f>
        <v>3876600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34" t="s">
        <v>19</v>
      </c>
      <c r="B13" s="38" t="s">
        <v>11</v>
      </c>
      <c r="C13" s="16">
        <v>68950</v>
      </c>
      <c r="D13" s="40">
        <v>42500</v>
      </c>
      <c r="E13" s="40">
        <v>26450</v>
      </c>
      <c r="F13" s="41">
        <f>SUM(D13:E13)</f>
        <v>68950</v>
      </c>
      <c r="G13" s="37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34" t="s">
        <v>20</v>
      </c>
      <c r="B14" s="19" t="s">
        <v>11</v>
      </c>
      <c r="C14" s="16">
        <v>64000</v>
      </c>
      <c r="D14" s="25">
        <v>32500</v>
      </c>
      <c r="E14" s="25">
        <v>31500</v>
      </c>
      <c r="F14" s="4">
        <f>SUM(D14:E14)</f>
        <v>64000</v>
      </c>
      <c r="G14" s="12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35" t="s">
        <v>21</v>
      </c>
      <c r="B15" s="20">
        <f aca="true" t="shared" si="1" ref="B15:G15">SUM(B3:B14)</f>
        <v>50728</v>
      </c>
      <c r="C15" s="20">
        <f t="shared" si="1"/>
        <v>385130</v>
      </c>
      <c r="D15" s="26">
        <f t="shared" si="1"/>
        <v>237655</v>
      </c>
      <c r="E15" s="26">
        <f t="shared" si="1"/>
        <v>198203</v>
      </c>
      <c r="F15" s="6">
        <f t="shared" si="1"/>
        <v>435858</v>
      </c>
      <c r="G15" s="6">
        <f t="shared" si="1"/>
        <v>11312268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6.00390625" style="0" customWidth="1"/>
    <col min="4" max="4" width="15.50390625" style="0" customWidth="1"/>
    <col min="5" max="5" width="18.50390625" style="0" customWidth="1"/>
    <col min="6" max="6" width="11.75390625" style="0" customWidth="1"/>
  </cols>
  <sheetData>
    <row r="1" spans="1:5" ht="22.5" customHeight="1" thickBot="1">
      <c r="A1" s="150" t="s">
        <v>80</v>
      </c>
      <c r="B1" s="151"/>
      <c r="C1" s="151"/>
      <c r="D1" s="151"/>
      <c r="E1" s="152"/>
    </row>
    <row r="2" spans="1:5" ht="20.25" thickBot="1">
      <c r="A2" s="150" t="s">
        <v>24</v>
      </c>
      <c r="B2" s="152"/>
      <c r="C2" s="109" t="s">
        <v>82</v>
      </c>
      <c r="D2" s="109" t="s">
        <v>81</v>
      </c>
      <c r="E2" s="110" t="s">
        <v>27</v>
      </c>
    </row>
    <row r="3" spans="1:5" ht="20.25" thickBot="1">
      <c r="A3" s="155" t="s">
        <v>28</v>
      </c>
      <c r="B3" s="111" t="s">
        <v>29</v>
      </c>
      <c r="C3" s="112">
        <v>112434</v>
      </c>
      <c r="D3" s="112">
        <f>'5月'!F3</f>
        <v>124963</v>
      </c>
      <c r="E3" s="112">
        <f aca="true" t="shared" si="0" ref="E3:E14">D3-C3</f>
        <v>12529</v>
      </c>
    </row>
    <row r="4" spans="1:5" ht="20.25" thickBot="1">
      <c r="A4" s="155"/>
      <c r="B4" s="111" t="s">
        <v>30</v>
      </c>
      <c r="C4" s="112">
        <v>36167</v>
      </c>
      <c r="D4" s="112">
        <f>'5月'!F4</f>
        <v>44614</v>
      </c>
      <c r="E4" s="112">
        <f t="shared" si="0"/>
        <v>8447</v>
      </c>
    </row>
    <row r="5" spans="1:5" ht="20.25" thickBot="1">
      <c r="A5" s="155"/>
      <c r="B5" s="111" t="s">
        <v>31</v>
      </c>
      <c r="C5" s="112">
        <v>16972</v>
      </c>
      <c r="D5" s="112">
        <f>'5月'!F5</f>
        <v>12315</v>
      </c>
      <c r="E5" s="112">
        <f t="shared" si="0"/>
        <v>-4657</v>
      </c>
    </row>
    <row r="6" spans="1:5" ht="20.25" thickBot="1">
      <c r="A6" s="155"/>
      <c r="B6" s="111" t="s">
        <v>32</v>
      </c>
      <c r="C6" s="112">
        <v>9906</v>
      </c>
      <c r="D6" s="112">
        <f>'5月'!F6</f>
        <v>6080</v>
      </c>
      <c r="E6" s="112">
        <f t="shared" si="0"/>
        <v>-3826</v>
      </c>
    </row>
    <row r="7" spans="1:5" ht="20.25" thickBot="1">
      <c r="A7" s="155"/>
      <c r="B7" s="111" t="s">
        <v>33</v>
      </c>
      <c r="C7" s="112">
        <v>13337</v>
      </c>
      <c r="D7" s="112">
        <f>'5月'!F7</f>
        <v>8041</v>
      </c>
      <c r="E7" s="112">
        <f t="shared" si="0"/>
        <v>-5296</v>
      </c>
    </row>
    <row r="8" spans="1:5" ht="20.25" thickBot="1">
      <c r="A8" s="155"/>
      <c r="B8" s="111" t="s">
        <v>34</v>
      </c>
      <c r="C8" s="112">
        <v>47098</v>
      </c>
      <c r="D8" s="112">
        <f>'5月'!F8</f>
        <v>48787</v>
      </c>
      <c r="E8" s="112">
        <f t="shared" si="0"/>
        <v>1689</v>
      </c>
    </row>
    <row r="9" spans="1:5" ht="20.25" thickBot="1">
      <c r="A9" s="155"/>
      <c r="B9" s="111" t="s">
        <v>35</v>
      </c>
      <c r="C9" s="112">
        <v>23000</v>
      </c>
      <c r="D9" s="112">
        <f>'5月'!F9</f>
        <v>24670</v>
      </c>
      <c r="E9" s="112">
        <f t="shared" si="0"/>
        <v>1670</v>
      </c>
    </row>
    <row r="10" spans="1:5" ht="20.25" thickBot="1">
      <c r="A10" s="155"/>
      <c r="B10" s="111" t="s">
        <v>0</v>
      </c>
      <c r="C10" s="112">
        <v>3874</v>
      </c>
      <c r="D10" s="112">
        <f>'5月'!F10</f>
        <v>4002</v>
      </c>
      <c r="E10" s="112">
        <f>D10-C10</f>
        <v>128</v>
      </c>
    </row>
    <row r="11" spans="1:5" ht="20.25" thickBot="1">
      <c r="A11" s="155"/>
      <c r="B11" s="111" t="s">
        <v>1</v>
      </c>
      <c r="C11" s="112">
        <v>7712</v>
      </c>
      <c r="D11" s="112">
        <f>'5月'!F11</f>
        <v>8441</v>
      </c>
      <c r="E11" s="112">
        <f t="shared" si="0"/>
        <v>729</v>
      </c>
    </row>
    <row r="12" spans="1:5" ht="20.25" thickBot="1">
      <c r="A12" s="155"/>
      <c r="B12" s="111" t="s">
        <v>36</v>
      </c>
      <c r="C12" s="112">
        <v>19179</v>
      </c>
      <c r="D12" s="112">
        <f>'5月'!F12</f>
        <v>20995</v>
      </c>
      <c r="E12" s="112">
        <f t="shared" si="0"/>
        <v>1816</v>
      </c>
    </row>
    <row r="13" spans="1:5" ht="20.25" thickBot="1">
      <c r="A13" s="155"/>
      <c r="B13" s="111" t="s">
        <v>38</v>
      </c>
      <c r="C13" s="112">
        <v>7152</v>
      </c>
      <c r="D13" s="112">
        <f>'5月'!F13</f>
        <v>68950</v>
      </c>
      <c r="E13" s="112">
        <f t="shared" si="0"/>
        <v>61798</v>
      </c>
    </row>
    <row r="14" spans="1:5" ht="20.25" thickBot="1">
      <c r="A14" s="155"/>
      <c r="B14" s="111" t="s">
        <v>40</v>
      </c>
      <c r="C14" s="112">
        <v>55040</v>
      </c>
      <c r="D14" s="112">
        <f>'5月'!F14</f>
        <v>64000</v>
      </c>
      <c r="E14" s="112">
        <f t="shared" si="0"/>
        <v>8960</v>
      </c>
    </row>
    <row r="15" spans="1:5" ht="20.25" thickBot="1">
      <c r="A15" s="153" t="s">
        <v>6</v>
      </c>
      <c r="B15" s="154"/>
      <c r="C15" s="113">
        <f>SUM(C3:C14)</f>
        <v>351871</v>
      </c>
      <c r="D15" s="113">
        <f>'5月'!F15</f>
        <v>435858</v>
      </c>
      <c r="E15" s="114">
        <f>D15-C15</f>
        <v>83987</v>
      </c>
    </row>
  </sheetData>
  <sheetProtection/>
  <mergeCells count="4">
    <mergeCell ref="A1:E1"/>
    <mergeCell ref="A2:B2"/>
    <mergeCell ref="A3:A14"/>
    <mergeCell ref="A15:B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="70" zoomScaleNormal="70" zoomScalePageLayoutView="0" workbookViewId="0" topLeftCell="A1">
      <selection activeCell="F6" sqref="F6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  <col min="10" max="10" width="10.625" style="0" bestFit="1" customWidth="1"/>
    <col min="19" max="19" width="8.875" style="0" customWidth="1"/>
  </cols>
  <sheetData>
    <row r="1" spans="1:12" ht="22.5" thickBot="1">
      <c r="A1" s="132" t="s">
        <v>45</v>
      </c>
      <c r="B1" s="133"/>
      <c r="C1" s="133"/>
      <c r="D1" s="133"/>
      <c r="E1" s="133"/>
      <c r="F1" s="133"/>
      <c r="G1" s="134"/>
      <c r="H1" s="1"/>
      <c r="I1" s="1"/>
      <c r="J1" s="1"/>
      <c r="K1" s="1"/>
      <c r="L1" s="1"/>
    </row>
    <row r="2" spans="1:12" ht="39.75" thickBot="1">
      <c r="A2" s="30" t="s">
        <v>7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6" t="s">
        <v>8</v>
      </c>
      <c r="H2" s="1"/>
      <c r="I2" s="1"/>
      <c r="J2" t="s">
        <v>9</v>
      </c>
      <c r="K2" s="1"/>
      <c r="L2" s="1"/>
    </row>
    <row r="3" spans="1:12" ht="20.25" thickBot="1">
      <c r="A3" s="31" t="s">
        <v>10</v>
      </c>
      <c r="B3" s="15" t="s">
        <v>11</v>
      </c>
      <c r="C3" s="16">
        <v>78230</v>
      </c>
      <c r="D3" s="21">
        <v>23874</v>
      </c>
      <c r="E3" s="22">
        <v>54356</v>
      </c>
      <c r="F3" s="2">
        <f>SUM(D3:E3)</f>
        <v>78230</v>
      </c>
      <c r="G3" s="9" t="s">
        <v>11</v>
      </c>
      <c r="H3" s="1"/>
      <c r="I3" s="8"/>
      <c r="J3" s="7">
        <f>F3-C3</f>
        <v>0</v>
      </c>
      <c r="K3" s="1"/>
      <c r="L3" s="1"/>
    </row>
    <row r="4" spans="1:12" ht="19.5">
      <c r="A4" s="32" t="s">
        <v>12</v>
      </c>
      <c r="B4" s="17" t="s">
        <v>11</v>
      </c>
      <c r="C4" s="16">
        <v>45905</v>
      </c>
      <c r="D4" s="23">
        <v>31355</v>
      </c>
      <c r="E4" s="23">
        <v>14550</v>
      </c>
      <c r="F4" s="3">
        <f>SUM(D4:E4)</f>
        <v>45905</v>
      </c>
      <c r="G4" s="10" t="s">
        <v>11</v>
      </c>
      <c r="H4" s="1"/>
      <c r="I4" s="8"/>
      <c r="J4" s="7">
        <f>F4-C4</f>
        <v>0</v>
      </c>
      <c r="K4" s="1"/>
      <c r="L4" s="1"/>
    </row>
    <row r="5" spans="1:12" ht="19.5">
      <c r="A5" s="32" t="s">
        <v>13</v>
      </c>
      <c r="B5" s="18">
        <v>9430</v>
      </c>
      <c r="C5" s="14">
        <v>42</v>
      </c>
      <c r="D5" s="24">
        <v>3441</v>
      </c>
      <c r="E5" s="24">
        <v>6031</v>
      </c>
      <c r="F5" s="3">
        <f aca="true" t="shared" si="0" ref="F5:F11">SUM(D5:E5)</f>
        <v>9472</v>
      </c>
      <c r="G5" s="10">
        <v>2906289</v>
      </c>
      <c r="H5" s="8"/>
      <c r="I5" s="8"/>
      <c r="J5" s="7">
        <f>F5-C5-B5</f>
        <v>0</v>
      </c>
      <c r="K5" s="1"/>
      <c r="L5" s="1"/>
    </row>
    <row r="6" spans="1:12" ht="19.5">
      <c r="A6" s="32" t="s">
        <v>86</v>
      </c>
      <c r="B6" s="17">
        <v>3513</v>
      </c>
      <c r="C6" s="13">
        <v>3533</v>
      </c>
      <c r="D6" s="24">
        <v>2523</v>
      </c>
      <c r="E6" s="24">
        <v>4523</v>
      </c>
      <c r="F6" s="3">
        <f t="shared" si="0"/>
        <v>7046</v>
      </c>
      <c r="G6" s="10">
        <v>526950</v>
      </c>
      <c r="H6" s="8"/>
      <c r="I6" s="8"/>
      <c r="J6" s="7">
        <f>F6-C6-B6</f>
        <v>0</v>
      </c>
      <c r="K6" s="1"/>
      <c r="L6" s="1"/>
    </row>
    <row r="7" spans="1:12" ht="20.25" thickBot="1">
      <c r="A7" s="33" t="s">
        <v>87</v>
      </c>
      <c r="B7" s="18">
        <v>5002</v>
      </c>
      <c r="C7" s="14">
        <v>376</v>
      </c>
      <c r="D7" s="24">
        <v>1972</v>
      </c>
      <c r="E7" s="24">
        <v>3406</v>
      </c>
      <c r="F7" s="3">
        <f t="shared" si="0"/>
        <v>5378</v>
      </c>
      <c r="G7" s="115">
        <v>1573701</v>
      </c>
      <c r="H7" s="8"/>
      <c r="I7" s="8"/>
      <c r="J7" s="7">
        <f>F7-C7-B7</f>
        <v>0</v>
      </c>
      <c r="K7" s="1"/>
      <c r="L7" s="1"/>
    </row>
    <row r="8" spans="1:12" ht="19.5">
      <c r="A8" s="33" t="s">
        <v>16</v>
      </c>
      <c r="B8" s="18" t="s">
        <v>11</v>
      </c>
      <c r="C8" s="16">
        <v>37180</v>
      </c>
      <c r="D8" s="23">
        <v>14521</v>
      </c>
      <c r="E8" s="23">
        <v>22659</v>
      </c>
      <c r="F8" s="3">
        <f t="shared" si="0"/>
        <v>37180</v>
      </c>
      <c r="G8" s="10" t="s">
        <v>11</v>
      </c>
      <c r="H8" s="1"/>
      <c r="I8" s="8"/>
      <c r="J8" s="7">
        <f>F8-C8</f>
        <v>0</v>
      </c>
      <c r="K8" s="1"/>
      <c r="L8" s="1"/>
    </row>
    <row r="9" spans="1:12" ht="19.5">
      <c r="A9" s="33" t="s">
        <v>17</v>
      </c>
      <c r="B9" s="17">
        <v>2757</v>
      </c>
      <c r="C9" s="13">
        <v>13496</v>
      </c>
      <c r="D9" s="23">
        <v>10835</v>
      </c>
      <c r="E9" s="23">
        <v>5418</v>
      </c>
      <c r="F9" s="3">
        <f t="shared" si="0"/>
        <v>16253</v>
      </c>
      <c r="G9" s="10">
        <v>3111691</v>
      </c>
      <c r="H9" s="8"/>
      <c r="I9" s="8"/>
      <c r="J9" s="7">
        <f>F9-C9-B9</f>
        <v>0</v>
      </c>
      <c r="K9" s="1"/>
      <c r="L9" s="1"/>
    </row>
    <row r="10" spans="1:12" ht="20.25" thickBot="1">
      <c r="A10" s="32" t="s">
        <v>56</v>
      </c>
      <c r="B10" s="18">
        <v>2391</v>
      </c>
      <c r="C10" s="14">
        <v>84</v>
      </c>
      <c r="D10" s="24">
        <v>813</v>
      </c>
      <c r="E10" s="24">
        <v>1662</v>
      </c>
      <c r="F10" s="3">
        <f t="shared" si="0"/>
        <v>2475</v>
      </c>
      <c r="G10" s="11">
        <v>94530</v>
      </c>
      <c r="H10" s="8"/>
      <c r="I10" s="8"/>
      <c r="J10" s="7">
        <f>F10-C10-B10</f>
        <v>0</v>
      </c>
      <c r="K10" s="1"/>
      <c r="L10" s="1"/>
    </row>
    <row r="11" spans="1:12" ht="19.5">
      <c r="A11" s="32" t="s">
        <v>1</v>
      </c>
      <c r="B11" s="18" t="s">
        <v>11</v>
      </c>
      <c r="C11" s="16">
        <v>7825</v>
      </c>
      <c r="D11" s="24">
        <v>1978</v>
      </c>
      <c r="E11" s="24">
        <v>5847</v>
      </c>
      <c r="F11" s="3">
        <f t="shared" si="0"/>
        <v>7825</v>
      </c>
      <c r="G11" s="10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34" t="s">
        <v>18</v>
      </c>
      <c r="B12" s="38">
        <v>14265</v>
      </c>
      <c r="C12" s="39">
        <v>1144</v>
      </c>
      <c r="D12" s="40">
        <v>4407</v>
      </c>
      <c r="E12" s="40">
        <v>11002</v>
      </c>
      <c r="F12" s="41">
        <f>SUM(D12:E12)</f>
        <v>15409</v>
      </c>
      <c r="G12" s="37">
        <f>B12*200</f>
        <v>2853000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34" t="s">
        <v>19</v>
      </c>
      <c r="B13" s="38" t="s">
        <v>11</v>
      </c>
      <c r="C13" s="16">
        <v>45800</v>
      </c>
      <c r="D13" s="40">
        <v>32800</v>
      </c>
      <c r="E13" s="40">
        <v>13000</v>
      </c>
      <c r="F13" s="41">
        <f>SUM(D13:E13)</f>
        <v>45800</v>
      </c>
      <c r="G13" s="37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34" t="s">
        <v>20</v>
      </c>
      <c r="B14" s="19" t="s">
        <v>11</v>
      </c>
      <c r="C14" s="16">
        <v>62100</v>
      </c>
      <c r="D14" s="25">
        <v>24150</v>
      </c>
      <c r="E14" s="25">
        <v>37950</v>
      </c>
      <c r="F14" s="4">
        <f>SUM(D14:E14)</f>
        <v>62100</v>
      </c>
      <c r="G14" s="12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35" t="s">
        <v>21</v>
      </c>
      <c r="B15" s="20">
        <f aca="true" t="shared" si="1" ref="B15:G15">SUM(B3:B14)</f>
        <v>37358</v>
      </c>
      <c r="C15" s="20">
        <f t="shared" si="1"/>
        <v>295715</v>
      </c>
      <c r="D15" s="26">
        <f t="shared" si="1"/>
        <v>152669</v>
      </c>
      <c r="E15" s="26">
        <f t="shared" si="1"/>
        <v>180404</v>
      </c>
      <c r="F15" s="6">
        <f t="shared" si="1"/>
        <v>333073</v>
      </c>
      <c r="G15" s="6">
        <f t="shared" si="1"/>
        <v>11066161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6.00390625" style="0" customWidth="1"/>
    <col min="4" max="4" width="15.50390625" style="0" customWidth="1"/>
    <col min="5" max="5" width="18.50390625" style="0" customWidth="1"/>
    <col min="6" max="6" width="11.75390625" style="0" customWidth="1"/>
  </cols>
  <sheetData>
    <row r="1" spans="1:5" ht="22.5" customHeight="1" thickBot="1">
      <c r="A1" s="150" t="s">
        <v>83</v>
      </c>
      <c r="B1" s="151"/>
      <c r="C1" s="151"/>
      <c r="D1" s="151"/>
      <c r="E1" s="152"/>
    </row>
    <row r="2" spans="1:5" ht="20.25" thickBot="1">
      <c r="A2" s="150" t="s">
        <v>24</v>
      </c>
      <c r="B2" s="152"/>
      <c r="C2" s="109" t="s">
        <v>84</v>
      </c>
      <c r="D2" s="109" t="s">
        <v>85</v>
      </c>
      <c r="E2" s="110" t="s">
        <v>27</v>
      </c>
    </row>
    <row r="3" spans="1:5" ht="20.25" thickBot="1">
      <c r="A3" s="155" t="s">
        <v>28</v>
      </c>
      <c r="B3" s="111" t="s">
        <v>29</v>
      </c>
      <c r="C3" s="112">
        <v>145664</v>
      </c>
      <c r="D3" s="112">
        <f>'6月'!F3</f>
        <v>78230</v>
      </c>
      <c r="E3" s="112">
        <f aca="true" t="shared" si="0" ref="E3:E14">D3-C3</f>
        <v>-67434</v>
      </c>
    </row>
    <row r="4" spans="1:5" ht="20.25" thickBot="1">
      <c r="A4" s="155"/>
      <c r="B4" s="111" t="s">
        <v>30</v>
      </c>
      <c r="C4" s="112">
        <v>33839</v>
      </c>
      <c r="D4" s="112">
        <f>'6月'!F4</f>
        <v>45905</v>
      </c>
      <c r="E4" s="112">
        <f t="shared" si="0"/>
        <v>12066</v>
      </c>
    </row>
    <row r="5" spans="1:5" ht="20.25" thickBot="1">
      <c r="A5" s="155"/>
      <c r="B5" s="111" t="s">
        <v>31</v>
      </c>
      <c r="C5" s="112">
        <v>14721</v>
      </c>
      <c r="D5" s="112">
        <f>'6月'!F5</f>
        <v>9472</v>
      </c>
      <c r="E5" s="112">
        <f t="shared" si="0"/>
        <v>-5249</v>
      </c>
    </row>
    <row r="6" spans="1:5" ht="20.25" thickBot="1">
      <c r="A6" s="155"/>
      <c r="B6" s="111" t="s">
        <v>32</v>
      </c>
      <c r="C6" s="112">
        <v>7777</v>
      </c>
      <c r="D6" s="112">
        <f>'6月'!F6</f>
        <v>7046</v>
      </c>
      <c r="E6" s="112">
        <f t="shared" si="0"/>
        <v>-731</v>
      </c>
    </row>
    <row r="7" spans="1:5" ht="20.25" thickBot="1">
      <c r="A7" s="155"/>
      <c r="B7" s="111" t="s">
        <v>33</v>
      </c>
      <c r="C7" s="112">
        <v>14523</v>
      </c>
      <c r="D7" s="112">
        <f>'6月'!F7</f>
        <v>5378</v>
      </c>
      <c r="E7" s="112">
        <f t="shared" si="0"/>
        <v>-9145</v>
      </c>
    </row>
    <row r="8" spans="1:5" ht="20.25" thickBot="1">
      <c r="A8" s="155"/>
      <c r="B8" s="111" t="s">
        <v>34</v>
      </c>
      <c r="C8" s="112">
        <v>53756</v>
      </c>
      <c r="D8" s="112">
        <f>'6月'!F8</f>
        <v>37180</v>
      </c>
      <c r="E8" s="112">
        <f t="shared" si="0"/>
        <v>-16576</v>
      </c>
    </row>
    <row r="9" spans="1:5" ht="20.25" thickBot="1">
      <c r="A9" s="155"/>
      <c r="B9" s="111" t="s">
        <v>35</v>
      </c>
      <c r="C9" s="112">
        <v>22500</v>
      </c>
      <c r="D9" s="112">
        <f>'6月'!F9</f>
        <v>16253</v>
      </c>
      <c r="E9" s="112">
        <f t="shared" si="0"/>
        <v>-6247</v>
      </c>
    </row>
    <row r="10" spans="1:5" ht="20.25" thickBot="1">
      <c r="A10" s="155"/>
      <c r="B10" s="111" t="s">
        <v>0</v>
      </c>
      <c r="C10" s="112">
        <v>5282</v>
      </c>
      <c r="D10" s="112">
        <f>'6月'!F10</f>
        <v>2475</v>
      </c>
      <c r="E10" s="112">
        <f>D10-C10</f>
        <v>-2807</v>
      </c>
    </row>
    <row r="11" spans="1:5" ht="20.25" thickBot="1">
      <c r="A11" s="155"/>
      <c r="B11" s="111" t="s">
        <v>1</v>
      </c>
      <c r="C11" s="112">
        <v>5691</v>
      </c>
      <c r="D11" s="112">
        <f>'6月'!F11</f>
        <v>7825</v>
      </c>
      <c r="E11" s="112">
        <f t="shared" si="0"/>
        <v>2134</v>
      </c>
    </row>
    <row r="12" spans="1:5" ht="20.25" thickBot="1">
      <c r="A12" s="155"/>
      <c r="B12" s="111" t="s">
        <v>36</v>
      </c>
      <c r="C12" s="112">
        <v>23310</v>
      </c>
      <c r="D12" s="112">
        <f>'6月'!F12</f>
        <v>15409</v>
      </c>
      <c r="E12" s="112">
        <f t="shared" si="0"/>
        <v>-7901</v>
      </c>
    </row>
    <row r="13" spans="1:5" ht="20.25" thickBot="1">
      <c r="A13" s="155"/>
      <c r="B13" s="111" t="s">
        <v>38</v>
      </c>
      <c r="C13" s="112">
        <v>7641</v>
      </c>
      <c r="D13" s="112">
        <f>'6月'!F13</f>
        <v>45800</v>
      </c>
      <c r="E13" s="112">
        <f t="shared" si="0"/>
        <v>38159</v>
      </c>
    </row>
    <row r="14" spans="1:5" ht="20.25" thickBot="1">
      <c r="A14" s="155"/>
      <c r="B14" s="111" t="s">
        <v>40</v>
      </c>
      <c r="C14" s="112">
        <v>66740</v>
      </c>
      <c r="D14" s="112">
        <f>'6月'!F14</f>
        <v>62100</v>
      </c>
      <c r="E14" s="112">
        <f t="shared" si="0"/>
        <v>-4640</v>
      </c>
    </row>
    <row r="15" spans="1:5" ht="20.25" thickBot="1">
      <c r="A15" s="153" t="s">
        <v>6</v>
      </c>
      <c r="B15" s="154"/>
      <c r="C15" s="113">
        <f>SUM(C3:C14)</f>
        <v>401444</v>
      </c>
      <c r="D15" s="112">
        <f>'6月'!F15</f>
        <v>333073</v>
      </c>
      <c r="E15" s="114">
        <f>D15-C15</f>
        <v>-68371</v>
      </c>
    </row>
  </sheetData>
  <sheetProtection/>
  <mergeCells count="4">
    <mergeCell ref="A1:E1"/>
    <mergeCell ref="A2:B2"/>
    <mergeCell ref="A3:A1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5.375" style="0" bestFit="1" customWidth="1"/>
    <col min="7" max="7" width="16.00390625" style="0" bestFit="1" customWidth="1"/>
    <col min="10" max="10" width="10.625" style="0" bestFit="1" customWidth="1"/>
    <col min="19" max="19" width="8.875" style="0" customWidth="1"/>
  </cols>
  <sheetData>
    <row r="1" spans="1:12" ht="22.5" thickBot="1">
      <c r="A1" s="132" t="s">
        <v>46</v>
      </c>
      <c r="B1" s="133"/>
      <c r="C1" s="133"/>
      <c r="D1" s="133"/>
      <c r="E1" s="133"/>
      <c r="F1" s="133"/>
      <c r="G1" s="134"/>
      <c r="H1" s="1"/>
      <c r="I1" s="1"/>
      <c r="J1" s="1"/>
      <c r="K1" s="1"/>
      <c r="L1" s="1"/>
    </row>
    <row r="2" spans="1:12" ht="39.75" thickBot="1">
      <c r="A2" s="30" t="s">
        <v>7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6" t="s">
        <v>8</v>
      </c>
      <c r="H2" s="1"/>
      <c r="I2" s="1"/>
      <c r="J2" t="s">
        <v>9</v>
      </c>
      <c r="K2" s="1"/>
      <c r="L2" s="1"/>
    </row>
    <row r="3" spans="1:12" ht="20.25" thickBot="1">
      <c r="A3" s="31" t="s">
        <v>10</v>
      </c>
      <c r="B3" s="15" t="s">
        <v>11</v>
      </c>
      <c r="C3" s="16">
        <v>115103</v>
      </c>
      <c r="D3" s="21">
        <v>45098</v>
      </c>
      <c r="E3" s="22">
        <v>70005</v>
      </c>
      <c r="F3" s="2">
        <f>SUM(D3:E3)</f>
        <v>115103</v>
      </c>
      <c r="G3" s="9" t="s">
        <v>11</v>
      </c>
      <c r="H3" s="1"/>
      <c r="I3" s="8"/>
      <c r="J3" s="7">
        <f>F3-C3</f>
        <v>0</v>
      </c>
      <c r="K3" s="1"/>
      <c r="L3" s="1"/>
    </row>
    <row r="4" spans="1:12" ht="19.5">
      <c r="A4" s="32" t="s">
        <v>12</v>
      </c>
      <c r="B4" s="17" t="s">
        <v>11</v>
      </c>
      <c r="C4" s="16">
        <v>336170</v>
      </c>
      <c r="D4" s="24">
        <v>126300</v>
      </c>
      <c r="E4" s="24">
        <v>209870</v>
      </c>
      <c r="F4" s="3">
        <f>SUM(D4:E4)</f>
        <v>336170</v>
      </c>
      <c r="G4" s="10" t="s">
        <v>11</v>
      </c>
      <c r="H4" s="1"/>
      <c r="I4" s="8"/>
      <c r="J4" s="7">
        <f>F4-C4</f>
        <v>0</v>
      </c>
      <c r="K4" s="1"/>
      <c r="L4" s="1"/>
    </row>
    <row r="5" spans="1:12" ht="19.5">
      <c r="A5" s="32" t="s">
        <v>13</v>
      </c>
      <c r="B5" s="18">
        <v>18204</v>
      </c>
      <c r="C5" s="14">
        <v>116</v>
      </c>
      <c r="D5" s="24">
        <v>8890</v>
      </c>
      <c r="E5" s="24">
        <v>9430</v>
      </c>
      <c r="F5" s="3">
        <f>SUM(D5:E5)</f>
        <v>18320</v>
      </c>
      <c r="G5" s="10">
        <v>5015799</v>
      </c>
      <c r="H5" s="8"/>
      <c r="I5" s="8"/>
      <c r="J5" s="7">
        <f>F5-C5-B5</f>
        <v>0</v>
      </c>
      <c r="K5" s="1"/>
      <c r="L5" s="1"/>
    </row>
    <row r="6" spans="1:12" ht="19.5">
      <c r="A6" s="32" t="s">
        <v>14</v>
      </c>
      <c r="B6" s="17">
        <v>5650</v>
      </c>
      <c r="C6" s="13">
        <v>5760</v>
      </c>
      <c r="D6" s="24">
        <v>5053</v>
      </c>
      <c r="E6" s="24">
        <v>6357</v>
      </c>
      <c r="F6" s="3">
        <f aca="true" t="shared" si="0" ref="F6:F11">SUM(D6:E6)</f>
        <v>11410</v>
      </c>
      <c r="G6" s="10">
        <f>B6*150</f>
        <v>847500</v>
      </c>
      <c r="H6" s="8"/>
      <c r="I6" s="8"/>
      <c r="J6" s="7">
        <f>F6-C6-B6</f>
        <v>0</v>
      </c>
      <c r="K6" s="1"/>
      <c r="L6" s="1"/>
    </row>
    <row r="7" spans="1:12" ht="20.25" thickBot="1">
      <c r="A7" s="33" t="s">
        <v>15</v>
      </c>
      <c r="B7" s="18">
        <v>12479</v>
      </c>
      <c r="C7" s="14">
        <v>518</v>
      </c>
      <c r="D7" s="24">
        <v>5242</v>
      </c>
      <c r="E7" s="24">
        <v>7755</v>
      </c>
      <c r="F7" s="3">
        <f t="shared" si="0"/>
        <v>12997</v>
      </c>
      <c r="G7" s="10">
        <v>2436817</v>
      </c>
      <c r="H7" s="8"/>
      <c r="I7" s="8"/>
      <c r="J7" s="7">
        <f>F7-C7-B7</f>
        <v>0</v>
      </c>
      <c r="K7" s="1"/>
      <c r="L7" s="1"/>
    </row>
    <row r="8" spans="1:12" ht="19.5">
      <c r="A8" s="33" t="s">
        <v>16</v>
      </c>
      <c r="B8" s="18" t="s">
        <v>11</v>
      </c>
      <c r="C8" s="16">
        <v>65830</v>
      </c>
      <c r="D8" s="23">
        <v>28635</v>
      </c>
      <c r="E8" s="23">
        <v>37195</v>
      </c>
      <c r="F8" s="3">
        <f t="shared" si="0"/>
        <v>65830</v>
      </c>
      <c r="G8" s="10" t="s">
        <v>11</v>
      </c>
      <c r="H8" s="1"/>
      <c r="I8" s="8"/>
      <c r="J8" s="7">
        <f>F8-C8</f>
        <v>0</v>
      </c>
      <c r="K8" s="1"/>
      <c r="L8" s="1"/>
    </row>
    <row r="9" spans="1:12" ht="19.5">
      <c r="A9" s="33" t="s">
        <v>17</v>
      </c>
      <c r="B9" s="17">
        <v>13100</v>
      </c>
      <c r="C9" s="13">
        <v>60200</v>
      </c>
      <c r="D9" s="23">
        <v>47740</v>
      </c>
      <c r="E9" s="23">
        <v>25560</v>
      </c>
      <c r="F9" s="3">
        <v>73300</v>
      </c>
      <c r="G9" s="10">
        <v>141400</v>
      </c>
      <c r="H9" s="8"/>
      <c r="I9" s="8"/>
      <c r="J9" s="7">
        <f>F9-C9-B9</f>
        <v>0</v>
      </c>
      <c r="K9" s="1"/>
      <c r="L9" s="1"/>
    </row>
    <row r="10" spans="1:12" ht="20.25" thickBot="1">
      <c r="A10" s="32" t="s">
        <v>0</v>
      </c>
      <c r="B10" s="18">
        <v>6132</v>
      </c>
      <c r="C10" s="14">
        <v>215</v>
      </c>
      <c r="D10" s="24">
        <v>2647</v>
      </c>
      <c r="E10" s="24">
        <v>3700</v>
      </c>
      <c r="F10" s="3">
        <f t="shared" si="0"/>
        <v>6347</v>
      </c>
      <c r="G10" s="11">
        <v>252360</v>
      </c>
      <c r="H10" s="8"/>
      <c r="I10" s="8"/>
      <c r="J10" s="7">
        <f>F10-C10-B10</f>
        <v>0</v>
      </c>
      <c r="K10" s="1"/>
      <c r="L10" s="1"/>
    </row>
    <row r="11" spans="1:12" ht="19.5">
      <c r="A11" s="32" t="s">
        <v>1</v>
      </c>
      <c r="B11" s="18" t="s">
        <v>11</v>
      </c>
      <c r="C11" s="16">
        <v>9807</v>
      </c>
      <c r="D11" s="24">
        <v>3960</v>
      </c>
      <c r="E11" s="24">
        <v>5847</v>
      </c>
      <c r="F11" s="3">
        <f t="shared" si="0"/>
        <v>9807</v>
      </c>
      <c r="G11" s="10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34" t="s">
        <v>18</v>
      </c>
      <c r="B12" s="38">
        <v>33842</v>
      </c>
      <c r="C12" s="39">
        <v>2644</v>
      </c>
      <c r="D12" s="40">
        <v>14891</v>
      </c>
      <c r="E12" s="40">
        <v>21595</v>
      </c>
      <c r="F12" s="41">
        <f>SUM(D12:E12)</f>
        <v>36486</v>
      </c>
      <c r="G12" s="37">
        <f>B12*200</f>
        <v>6768400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34" t="s">
        <v>19</v>
      </c>
      <c r="B13" s="38" t="s">
        <v>11</v>
      </c>
      <c r="C13" s="16">
        <v>72400</v>
      </c>
      <c r="D13" s="40">
        <v>51200</v>
      </c>
      <c r="E13" s="40">
        <v>21200</v>
      </c>
      <c r="F13" s="41">
        <f>SUM(D13:E13)</f>
        <v>72400</v>
      </c>
      <c r="G13" s="37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34" t="s">
        <v>20</v>
      </c>
      <c r="B14" s="19" t="s">
        <v>11</v>
      </c>
      <c r="C14" s="16">
        <v>144000</v>
      </c>
      <c r="D14" s="25">
        <v>60000</v>
      </c>
      <c r="E14" s="25">
        <v>84000</v>
      </c>
      <c r="F14" s="4">
        <f>SUM(D14:E14)</f>
        <v>144000</v>
      </c>
      <c r="G14" s="12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35" t="s">
        <v>21</v>
      </c>
      <c r="B15" s="20">
        <f aca="true" t="shared" si="1" ref="B15:G15">SUM(B3:B14)</f>
        <v>89407</v>
      </c>
      <c r="C15" s="20">
        <f t="shared" si="1"/>
        <v>812763</v>
      </c>
      <c r="D15" s="26">
        <f t="shared" si="1"/>
        <v>399656</v>
      </c>
      <c r="E15" s="26">
        <f t="shared" si="1"/>
        <v>502514</v>
      </c>
      <c r="F15" s="6">
        <f t="shared" si="1"/>
        <v>902170</v>
      </c>
      <c r="G15" s="6">
        <f t="shared" si="1"/>
        <v>15462276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6.00390625" style="0" customWidth="1"/>
    <col min="4" max="4" width="15.50390625" style="0" customWidth="1"/>
    <col min="5" max="5" width="18.50390625" style="0" customWidth="1"/>
    <col min="6" max="6" width="11.75390625" style="0" customWidth="1"/>
  </cols>
  <sheetData>
    <row r="1" spans="1:5" ht="22.5" customHeight="1" thickBot="1">
      <c r="A1" s="150" t="s">
        <v>88</v>
      </c>
      <c r="B1" s="151"/>
      <c r="C1" s="151"/>
      <c r="D1" s="151"/>
      <c r="E1" s="152"/>
    </row>
    <row r="2" spans="1:5" ht="20.25" thickBot="1">
      <c r="A2" s="150" t="s">
        <v>24</v>
      </c>
      <c r="B2" s="152"/>
      <c r="C2" s="109" t="s">
        <v>90</v>
      </c>
      <c r="D2" s="109" t="s">
        <v>89</v>
      </c>
      <c r="E2" s="110" t="s">
        <v>27</v>
      </c>
    </row>
    <row r="3" spans="1:5" ht="20.25" thickBot="1">
      <c r="A3" s="155" t="s">
        <v>28</v>
      </c>
      <c r="B3" s="111" t="s">
        <v>29</v>
      </c>
      <c r="C3" s="112">
        <v>155497</v>
      </c>
      <c r="D3" s="112">
        <f>'7月'!F3</f>
        <v>115103</v>
      </c>
      <c r="E3" s="112">
        <f aca="true" t="shared" si="0" ref="E3:E14">D3-C3</f>
        <v>-40394</v>
      </c>
    </row>
    <row r="4" spans="1:5" ht="20.25" thickBot="1">
      <c r="A4" s="155"/>
      <c r="B4" s="111" t="s">
        <v>30</v>
      </c>
      <c r="C4" s="112">
        <v>350125</v>
      </c>
      <c r="D4" s="112">
        <f>'7月'!F4</f>
        <v>336170</v>
      </c>
      <c r="E4" s="112">
        <f t="shared" si="0"/>
        <v>-13955</v>
      </c>
    </row>
    <row r="5" spans="1:5" ht="20.25" thickBot="1">
      <c r="A5" s="155"/>
      <c r="B5" s="111" t="s">
        <v>31</v>
      </c>
      <c r="C5" s="112">
        <v>22003</v>
      </c>
      <c r="D5" s="112">
        <f>'7月'!F5</f>
        <v>18320</v>
      </c>
      <c r="E5" s="112">
        <f t="shared" si="0"/>
        <v>-3683</v>
      </c>
    </row>
    <row r="6" spans="1:5" ht="20.25" thickBot="1">
      <c r="A6" s="155"/>
      <c r="B6" s="111" t="s">
        <v>32</v>
      </c>
      <c r="C6" s="112">
        <v>13319</v>
      </c>
      <c r="D6" s="112">
        <f>'7月'!F6</f>
        <v>11410</v>
      </c>
      <c r="E6" s="112">
        <f t="shared" si="0"/>
        <v>-1909</v>
      </c>
    </row>
    <row r="7" spans="1:5" ht="20.25" thickBot="1">
      <c r="A7" s="155"/>
      <c r="B7" s="111" t="s">
        <v>33</v>
      </c>
      <c r="C7" s="112">
        <v>19645</v>
      </c>
      <c r="D7" s="112">
        <f>'7月'!F7</f>
        <v>12997</v>
      </c>
      <c r="E7" s="112">
        <f t="shared" si="0"/>
        <v>-6648</v>
      </c>
    </row>
    <row r="8" spans="1:5" ht="20.25" thickBot="1">
      <c r="A8" s="155"/>
      <c r="B8" s="111" t="s">
        <v>34</v>
      </c>
      <c r="C8" s="112">
        <v>73478</v>
      </c>
      <c r="D8" s="112">
        <f>'7月'!F8</f>
        <v>65830</v>
      </c>
      <c r="E8" s="112">
        <f t="shared" si="0"/>
        <v>-7648</v>
      </c>
    </row>
    <row r="9" spans="1:5" ht="20.25" thickBot="1">
      <c r="A9" s="155"/>
      <c r="B9" s="111" t="s">
        <v>35</v>
      </c>
      <c r="C9" s="112">
        <v>30230</v>
      </c>
      <c r="D9" s="112">
        <f>'7月'!F9</f>
        <v>73300</v>
      </c>
      <c r="E9" s="112">
        <f t="shared" si="0"/>
        <v>43070</v>
      </c>
    </row>
    <row r="10" spans="1:5" ht="20.25" thickBot="1">
      <c r="A10" s="155"/>
      <c r="B10" s="111" t="s">
        <v>0</v>
      </c>
      <c r="C10" s="112">
        <v>1788</v>
      </c>
      <c r="D10" s="112">
        <f>'7月'!F10</f>
        <v>6347</v>
      </c>
      <c r="E10" s="112">
        <f>D10-C10</f>
        <v>4559</v>
      </c>
    </row>
    <row r="11" spans="1:5" ht="20.25" thickBot="1">
      <c r="A11" s="155"/>
      <c r="B11" s="111" t="s">
        <v>1</v>
      </c>
      <c r="C11" s="112">
        <v>13462</v>
      </c>
      <c r="D11" s="112">
        <f>'7月'!F11</f>
        <v>9807</v>
      </c>
      <c r="E11" s="112">
        <f t="shared" si="0"/>
        <v>-3655</v>
      </c>
    </row>
    <row r="12" spans="1:5" ht="20.25" thickBot="1">
      <c r="A12" s="155"/>
      <c r="B12" s="111" t="s">
        <v>36</v>
      </c>
      <c r="C12" s="112">
        <v>37664</v>
      </c>
      <c r="D12" s="112">
        <f>'7月'!F12</f>
        <v>36486</v>
      </c>
      <c r="E12" s="112">
        <f t="shared" si="0"/>
        <v>-1178</v>
      </c>
    </row>
    <row r="13" spans="1:5" ht="20.25" thickBot="1">
      <c r="A13" s="155"/>
      <c r="B13" s="111" t="s">
        <v>38</v>
      </c>
      <c r="C13" s="112">
        <v>14744</v>
      </c>
      <c r="D13" s="112">
        <f>'7月'!F13</f>
        <v>72400</v>
      </c>
      <c r="E13" s="112">
        <f t="shared" si="0"/>
        <v>57656</v>
      </c>
    </row>
    <row r="14" spans="1:5" ht="20.25" thickBot="1">
      <c r="A14" s="155"/>
      <c r="B14" s="111" t="s">
        <v>40</v>
      </c>
      <c r="C14" s="112">
        <v>130500</v>
      </c>
      <c r="D14" s="112">
        <f>'7月'!F14</f>
        <v>144000</v>
      </c>
      <c r="E14" s="112">
        <f t="shared" si="0"/>
        <v>13500</v>
      </c>
    </row>
    <row r="15" spans="1:5" ht="20.25" thickBot="1">
      <c r="A15" s="153" t="s">
        <v>6</v>
      </c>
      <c r="B15" s="154"/>
      <c r="C15" s="113">
        <f>SUM(C3:C14)</f>
        <v>862455</v>
      </c>
      <c r="D15" s="112">
        <f>'7月'!F15</f>
        <v>902170</v>
      </c>
      <c r="E15" s="114">
        <f>D15-C15</f>
        <v>39715</v>
      </c>
    </row>
  </sheetData>
  <sheetProtection/>
  <mergeCells count="4">
    <mergeCell ref="A1:E1"/>
    <mergeCell ref="A2:B2"/>
    <mergeCell ref="A3:A14"/>
    <mergeCell ref="A15:B1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="70" zoomScaleNormal="70" zoomScalePageLayoutView="0" workbookViewId="0" topLeftCell="A1">
      <selection activeCell="F15" sqref="F15"/>
    </sheetView>
  </sheetViews>
  <sheetFormatPr defaultColWidth="8.87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  <col min="10" max="10" width="10.625" style="0" bestFit="1" customWidth="1"/>
    <col min="19" max="19" width="8.875" style="0" customWidth="1"/>
  </cols>
  <sheetData>
    <row r="1" spans="1:12" ht="22.5" thickBot="1">
      <c r="A1" s="132" t="s">
        <v>47</v>
      </c>
      <c r="B1" s="133"/>
      <c r="C1" s="133"/>
      <c r="D1" s="133"/>
      <c r="E1" s="133"/>
      <c r="F1" s="133"/>
      <c r="G1" s="134"/>
      <c r="H1" s="1"/>
      <c r="I1" s="1"/>
      <c r="J1" s="1"/>
      <c r="K1" s="1"/>
      <c r="L1" s="1"/>
    </row>
    <row r="2" spans="1:12" ht="39.75" thickBot="1">
      <c r="A2" s="30" t="s">
        <v>7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6" t="s">
        <v>8</v>
      </c>
      <c r="H2" s="1"/>
      <c r="I2" s="1"/>
      <c r="J2" t="s">
        <v>9</v>
      </c>
      <c r="K2" s="1"/>
      <c r="L2" s="1"/>
    </row>
    <row r="3" spans="1:12" ht="20.25" thickBot="1">
      <c r="A3" s="31" t="s">
        <v>10</v>
      </c>
      <c r="B3" s="15" t="s">
        <v>11</v>
      </c>
      <c r="C3" s="16">
        <v>111795</v>
      </c>
      <c r="D3" s="21">
        <v>36984</v>
      </c>
      <c r="E3" s="22">
        <v>74811</v>
      </c>
      <c r="F3" s="2">
        <f>SUM(D3:E3)</f>
        <v>111795</v>
      </c>
      <c r="G3" s="9" t="s">
        <v>11</v>
      </c>
      <c r="H3" s="1"/>
      <c r="I3" s="8"/>
      <c r="J3" s="7">
        <f>F3-C3</f>
        <v>0</v>
      </c>
      <c r="K3" s="1"/>
      <c r="L3" s="1"/>
    </row>
    <row r="4" spans="1:12" ht="19.5">
      <c r="A4" s="32" t="s">
        <v>12</v>
      </c>
      <c r="B4" s="17" t="s">
        <v>11</v>
      </c>
      <c r="C4" s="16">
        <v>200902</v>
      </c>
      <c r="D4" s="23">
        <v>56608</v>
      </c>
      <c r="E4" s="23">
        <v>144294</v>
      </c>
      <c r="F4" s="3">
        <f>SUM(D4:E4)</f>
        <v>200902</v>
      </c>
      <c r="G4" s="10" t="s">
        <v>11</v>
      </c>
      <c r="H4" s="1"/>
      <c r="I4" s="8"/>
      <c r="J4" s="7">
        <f>F4-C4</f>
        <v>0</v>
      </c>
      <c r="K4" s="1"/>
      <c r="L4" s="1"/>
    </row>
    <row r="5" spans="1:12" ht="19.5">
      <c r="A5" s="32" t="s">
        <v>13</v>
      </c>
      <c r="B5" s="18">
        <v>20213</v>
      </c>
      <c r="C5" s="14">
        <v>91</v>
      </c>
      <c r="D5" s="24">
        <v>9780</v>
      </c>
      <c r="E5" s="24">
        <v>10524</v>
      </c>
      <c r="F5" s="3">
        <f aca="true" t="shared" si="0" ref="F5:F11">SUM(D5:E5)</f>
        <v>20304</v>
      </c>
      <c r="G5" s="10">
        <v>4901269</v>
      </c>
      <c r="H5" s="8"/>
      <c r="I5" s="8"/>
      <c r="J5" s="7">
        <f>F5-C5-B5</f>
        <v>0</v>
      </c>
      <c r="K5" s="1"/>
      <c r="L5" s="1"/>
    </row>
    <row r="6" spans="1:12" ht="19.5">
      <c r="A6" s="32" t="s">
        <v>14</v>
      </c>
      <c r="B6" s="17">
        <v>5440</v>
      </c>
      <c r="C6" s="13">
        <v>5711</v>
      </c>
      <c r="D6" s="24">
        <v>5295</v>
      </c>
      <c r="E6" s="24">
        <v>5856</v>
      </c>
      <c r="F6" s="3">
        <f t="shared" si="0"/>
        <v>11151</v>
      </c>
      <c r="G6" s="10">
        <f>B6*150</f>
        <v>816000</v>
      </c>
      <c r="H6" s="8"/>
      <c r="I6" s="8"/>
      <c r="J6" s="7">
        <f>F6-C6-B6</f>
        <v>0</v>
      </c>
      <c r="K6" s="1"/>
      <c r="L6" s="1"/>
    </row>
    <row r="7" spans="1:12" ht="20.25" thickBot="1">
      <c r="A7" s="33" t="s">
        <v>15</v>
      </c>
      <c r="B7" s="18">
        <v>10134</v>
      </c>
      <c r="C7" s="14">
        <v>482</v>
      </c>
      <c r="D7" s="24">
        <v>5162</v>
      </c>
      <c r="E7" s="24">
        <v>5454</v>
      </c>
      <c r="F7" s="3">
        <f t="shared" si="0"/>
        <v>10616</v>
      </c>
      <c r="G7" s="10">
        <v>3009062</v>
      </c>
      <c r="H7" s="8"/>
      <c r="I7" s="8"/>
      <c r="J7" s="7">
        <f>F7-C7-B7</f>
        <v>0</v>
      </c>
      <c r="K7" s="1"/>
      <c r="L7" s="1"/>
    </row>
    <row r="8" spans="1:12" ht="19.5">
      <c r="A8" s="33" t="s">
        <v>16</v>
      </c>
      <c r="B8" s="18" t="s">
        <v>11</v>
      </c>
      <c r="C8" s="16">
        <v>76270</v>
      </c>
      <c r="D8" s="23">
        <v>34755</v>
      </c>
      <c r="E8" s="23">
        <v>41515</v>
      </c>
      <c r="F8" s="3">
        <f t="shared" si="0"/>
        <v>76270</v>
      </c>
      <c r="G8" s="10" t="s">
        <v>11</v>
      </c>
      <c r="H8" s="1"/>
      <c r="I8" s="8"/>
      <c r="J8" s="7">
        <f>F8-C8</f>
        <v>0</v>
      </c>
      <c r="K8" s="1"/>
      <c r="L8" s="1"/>
    </row>
    <row r="9" spans="1:12" ht="19.5">
      <c r="A9" s="33" t="s">
        <v>17</v>
      </c>
      <c r="B9" s="17">
        <v>10507</v>
      </c>
      <c r="C9" s="13">
        <v>25240</v>
      </c>
      <c r="D9" s="23">
        <v>22497</v>
      </c>
      <c r="E9" s="23">
        <v>13250</v>
      </c>
      <c r="F9" s="3">
        <f t="shared" si="0"/>
        <v>35747</v>
      </c>
      <c r="G9" s="10">
        <v>1220027</v>
      </c>
      <c r="H9" s="8"/>
      <c r="I9" s="8"/>
      <c r="J9" s="7">
        <f>F9-C9-B9</f>
        <v>0</v>
      </c>
      <c r="K9" s="1"/>
      <c r="L9" s="1"/>
    </row>
    <row r="10" spans="1:12" ht="20.25" thickBot="1">
      <c r="A10" s="32" t="s">
        <v>0</v>
      </c>
      <c r="B10" s="18">
        <v>5394</v>
      </c>
      <c r="C10" s="14">
        <v>189</v>
      </c>
      <c r="D10" s="24">
        <v>2579</v>
      </c>
      <c r="E10" s="24">
        <v>3004</v>
      </c>
      <c r="F10" s="3">
        <f t="shared" si="0"/>
        <v>5583</v>
      </c>
      <c r="G10" s="11">
        <v>248270</v>
      </c>
      <c r="H10" s="8"/>
      <c r="I10" s="8"/>
      <c r="J10" s="7">
        <f>F10-C10-B10</f>
        <v>0</v>
      </c>
      <c r="K10" s="1"/>
      <c r="L10" s="1"/>
    </row>
    <row r="11" spans="1:12" ht="19.5">
      <c r="A11" s="32" t="s">
        <v>1</v>
      </c>
      <c r="B11" s="18" t="s">
        <v>11</v>
      </c>
      <c r="C11" s="16">
        <v>11159</v>
      </c>
      <c r="D11" s="24">
        <v>5312</v>
      </c>
      <c r="E11" s="24">
        <v>5847</v>
      </c>
      <c r="F11" s="3">
        <f t="shared" si="0"/>
        <v>11159</v>
      </c>
      <c r="G11" s="10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34" t="s">
        <v>18</v>
      </c>
      <c r="B12" s="38">
        <v>30996</v>
      </c>
      <c r="C12" s="39">
        <v>2495</v>
      </c>
      <c r="D12" s="40">
        <v>14329</v>
      </c>
      <c r="E12" s="40">
        <v>19162</v>
      </c>
      <c r="F12" s="41">
        <f>SUM(D12:E12)</f>
        <v>33491</v>
      </c>
      <c r="G12" s="37">
        <f>B12*200</f>
        <v>6199200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34" t="s">
        <v>19</v>
      </c>
      <c r="B13" s="38" t="s">
        <v>11</v>
      </c>
      <c r="C13" s="16">
        <v>70200</v>
      </c>
      <c r="D13" s="40">
        <v>50300</v>
      </c>
      <c r="E13" s="40">
        <v>19900</v>
      </c>
      <c r="F13" s="41">
        <f>SUM(D13:E13)</f>
        <v>70200</v>
      </c>
      <c r="G13" s="37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34" t="s">
        <v>20</v>
      </c>
      <c r="B14" s="19" t="s">
        <v>11</v>
      </c>
      <c r="C14" s="16">
        <v>148000</v>
      </c>
      <c r="D14" s="25">
        <v>60000</v>
      </c>
      <c r="E14" s="25">
        <v>88000</v>
      </c>
      <c r="F14" s="4">
        <f>SUM(D14:E14)</f>
        <v>148000</v>
      </c>
      <c r="G14" s="12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35" t="s">
        <v>21</v>
      </c>
      <c r="B15" s="20">
        <f aca="true" t="shared" si="1" ref="B15:G15">SUM(B3:B14)</f>
        <v>82684</v>
      </c>
      <c r="C15" s="20">
        <f t="shared" si="1"/>
        <v>652534</v>
      </c>
      <c r="D15" s="26">
        <f t="shared" si="1"/>
        <v>303601</v>
      </c>
      <c r="E15" s="26">
        <f t="shared" si="1"/>
        <v>431617</v>
      </c>
      <c r="F15" s="6">
        <f t="shared" si="1"/>
        <v>735218</v>
      </c>
      <c r="G15" s="6">
        <f t="shared" si="1"/>
        <v>16393828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6.00390625" style="0" customWidth="1"/>
    <col min="4" max="4" width="15.50390625" style="0" customWidth="1"/>
    <col min="5" max="5" width="18.50390625" style="0" customWidth="1"/>
    <col min="6" max="6" width="11.75390625" style="0" customWidth="1"/>
    <col min="14" max="14" width="11.00390625" style="0" customWidth="1"/>
  </cols>
  <sheetData>
    <row r="1" spans="1:5" ht="22.5" customHeight="1" thickBot="1">
      <c r="A1" s="150" t="s">
        <v>91</v>
      </c>
      <c r="B1" s="151"/>
      <c r="C1" s="151"/>
      <c r="D1" s="151"/>
      <c r="E1" s="152"/>
    </row>
    <row r="2" spans="1:5" ht="20.25" thickBot="1">
      <c r="A2" s="150" t="s">
        <v>24</v>
      </c>
      <c r="B2" s="152"/>
      <c r="C2" s="109" t="s">
        <v>93</v>
      </c>
      <c r="D2" s="109" t="s">
        <v>92</v>
      </c>
      <c r="E2" s="110" t="s">
        <v>27</v>
      </c>
    </row>
    <row r="3" spans="1:5" ht="20.25" thickBot="1">
      <c r="A3" s="155" t="s">
        <v>28</v>
      </c>
      <c r="B3" s="111" t="s">
        <v>29</v>
      </c>
      <c r="C3" s="112">
        <v>141693</v>
      </c>
      <c r="D3" s="112">
        <f>'8月'!F3</f>
        <v>111795</v>
      </c>
      <c r="E3" s="112">
        <f aca="true" t="shared" si="0" ref="E3:E14">D3-C3</f>
        <v>-29898</v>
      </c>
    </row>
    <row r="4" spans="1:5" ht="20.25" thickBot="1">
      <c r="A4" s="155"/>
      <c r="B4" s="111" t="s">
        <v>30</v>
      </c>
      <c r="C4" s="112">
        <v>126446</v>
      </c>
      <c r="D4" s="112">
        <f>'8月'!F4</f>
        <v>200902</v>
      </c>
      <c r="E4" s="112">
        <f t="shared" si="0"/>
        <v>74456</v>
      </c>
    </row>
    <row r="5" spans="1:5" ht="20.25" thickBot="1">
      <c r="A5" s="155"/>
      <c r="B5" s="111" t="s">
        <v>31</v>
      </c>
      <c r="C5" s="112">
        <v>27651</v>
      </c>
      <c r="D5" s="112">
        <f>'8月'!F5</f>
        <v>20304</v>
      </c>
      <c r="E5" s="112">
        <f t="shared" si="0"/>
        <v>-7347</v>
      </c>
    </row>
    <row r="6" spans="1:5" ht="20.25" thickBot="1">
      <c r="A6" s="155"/>
      <c r="B6" s="111" t="s">
        <v>32</v>
      </c>
      <c r="C6" s="112">
        <v>10387</v>
      </c>
      <c r="D6" s="112">
        <f>'8月'!F6</f>
        <v>11151</v>
      </c>
      <c r="E6" s="112">
        <f t="shared" si="0"/>
        <v>764</v>
      </c>
    </row>
    <row r="7" spans="1:5" ht="20.25" thickBot="1">
      <c r="A7" s="155"/>
      <c r="B7" s="111" t="s">
        <v>33</v>
      </c>
      <c r="C7" s="112">
        <v>16321</v>
      </c>
      <c r="D7" s="112">
        <f>'8月'!F7</f>
        <v>10616</v>
      </c>
      <c r="E7" s="112">
        <f t="shared" si="0"/>
        <v>-5705</v>
      </c>
    </row>
    <row r="8" spans="1:5" ht="20.25" thickBot="1">
      <c r="A8" s="155"/>
      <c r="B8" s="111" t="s">
        <v>34</v>
      </c>
      <c r="C8" s="112">
        <v>81516</v>
      </c>
      <c r="D8" s="112">
        <f>'8月'!F8</f>
        <v>76270</v>
      </c>
      <c r="E8" s="112">
        <f t="shared" si="0"/>
        <v>-5246</v>
      </c>
    </row>
    <row r="9" spans="1:5" ht="20.25" thickBot="1">
      <c r="A9" s="155"/>
      <c r="B9" s="111" t="s">
        <v>35</v>
      </c>
      <c r="C9" s="112">
        <v>37500</v>
      </c>
      <c r="D9" s="112">
        <f>'8月'!F9</f>
        <v>35747</v>
      </c>
      <c r="E9" s="112">
        <f t="shared" si="0"/>
        <v>-1753</v>
      </c>
    </row>
    <row r="10" spans="1:5" ht="20.25" thickBot="1">
      <c r="A10" s="155"/>
      <c r="B10" s="111" t="s">
        <v>0</v>
      </c>
      <c r="C10" s="112">
        <v>6025</v>
      </c>
      <c r="D10" s="112">
        <f>'8月'!F10</f>
        <v>5583</v>
      </c>
      <c r="E10" s="112">
        <f>D10-C10</f>
        <v>-442</v>
      </c>
    </row>
    <row r="11" spans="1:5" ht="20.25" thickBot="1">
      <c r="A11" s="155"/>
      <c r="B11" s="111" t="s">
        <v>1</v>
      </c>
      <c r="C11" s="112">
        <v>10719</v>
      </c>
      <c r="D11" s="112">
        <f>'8月'!F11</f>
        <v>11159</v>
      </c>
      <c r="E11" s="112">
        <f t="shared" si="0"/>
        <v>440</v>
      </c>
    </row>
    <row r="12" spans="1:5" ht="20.25" thickBot="1">
      <c r="A12" s="155"/>
      <c r="B12" s="111" t="s">
        <v>36</v>
      </c>
      <c r="C12" s="112">
        <v>29599</v>
      </c>
      <c r="D12" s="112">
        <f>'8月'!F12</f>
        <v>33491</v>
      </c>
      <c r="E12" s="112">
        <f t="shared" si="0"/>
        <v>3892</v>
      </c>
    </row>
    <row r="13" spans="1:5" ht="20.25" thickBot="1">
      <c r="A13" s="155"/>
      <c r="B13" s="111" t="s">
        <v>38</v>
      </c>
      <c r="C13" s="112">
        <v>12744</v>
      </c>
      <c r="D13" s="112">
        <f>'8月'!F13</f>
        <v>70200</v>
      </c>
      <c r="E13" s="112">
        <f t="shared" si="0"/>
        <v>57456</v>
      </c>
    </row>
    <row r="14" spans="1:5" ht="20.25" thickBot="1">
      <c r="A14" s="155"/>
      <c r="B14" s="111" t="s">
        <v>40</v>
      </c>
      <c r="C14" s="112">
        <v>122100</v>
      </c>
      <c r="D14" s="112">
        <f>'8月'!F14</f>
        <v>148000</v>
      </c>
      <c r="E14" s="112">
        <f t="shared" si="0"/>
        <v>25900</v>
      </c>
    </row>
    <row r="15" spans="1:5" ht="20.25" thickBot="1">
      <c r="A15" s="153" t="s">
        <v>6</v>
      </c>
      <c r="B15" s="154"/>
      <c r="C15" s="113">
        <f>SUM(C3:C14)</f>
        <v>622701</v>
      </c>
      <c r="D15" s="112">
        <f>'8月'!F15</f>
        <v>735218</v>
      </c>
      <c r="E15" s="114">
        <f>D15-C15</f>
        <v>112517</v>
      </c>
    </row>
  </sheetData>
  <sheetProtection/>
  <mergeCells count="4">
    <mergeCell ref="A1:E1"/>
    <mergeCell ref="A2:B2"/>
    <mergeCell ref="A3:A14"/>
    <mergeCell ref="A15:B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J12" sqref="J12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  <col min="10" max="10" width="10.625" style="0" bestFit="1" customWidth="1"/>
    <col min="19" max="19" width="8.875" style="0" customWidth="1"/>
  </cols>
  <sheetData>
    <row r="1" spans="1:12" ht="22.5" thickBot="1">
      <c r="A1" s="132" t="s">
        <v>48</v>
      </c>
      <c r="B1" s="133"/>
      <c r="C1" s="133"/>
      <c r="D1" s="133"/>
      <c r="E1" s="133"/>
      <c r="F1" s="133"/>
      <c r="G1" s="134"/>
      <c r="H1" s="1"/>
      <c r="I1" s="1"/>
      <c r="J1" s="1"/>
      <c r="K1" s="1"/>
      <c r="L1" s="1"/>
    </row>
    <row r="2" spans="1:12" ht="39.75" thickBot="1">
      <c r="A2" s="30" t="s">
        <v>7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6" t="s">
        <v>8</v>
      </c>
      <c r="H2" s="1"/>
      <c r="I2" s="1"/>
      <c r="J2" t="s">
        <v>9</v>
      </c>
      <c r="K2" s="1"/>
      <c r="L2" s="1"/>
    </row>
    <row r="3" spans="1:12" ht="20.25" thickBot="1">
      <c r="A3" s="31" t="s">
        <v>10</v>
      </c>
      <c r="B3" s="15" t="s">
        <v>11</v>
      </c>
      <c r="C3" s="16">
        <v>84424</v>
      </c>
      <c r="D3" s="21">
        <v>31661</v>
      </c>
      <c r="E3" s="22">
        <v>52763</v>
      </c>
      <c r="F3" s="2">
        <f>SUM(D3:E3)</f>
        <v>84424</v>
      </c>
      <c r="G3" s="9" t="s">
        <v>11</v>
      </c>
      <c r="H3" s="1"/>
      <c r="I3" s="8"/>
      <c r="J3" s="7">
        <f>F3-C3</f>
        <v>0</v>
      </c>
      <c r="K3" s="1"/>
      <c r="L3" s="1"/>
    </row>
    <row r="4" spans="1:12" ht="19.5">
      <c r="A4" s="32" t="s">
        <v>12</v>
      </c>
      <c r="B4" s="17" t="s">
        <v>11</v>
      </c>
      <c r="C4" s="16">
        <v>36738</v>
      </c>
      <c r="D4" s="23">
        <v>14901</v>
      </c>
      <c r="E4" s="23">
        <v>21837</v>
      </c>
      <c r="F4" s="3">
        <f>SUM(D4:E4)</f>
        <v>36738</v>
      </c>
      <c r="G4" s="10" t="s">
        <v>11</v>
      </c>
      <c r="H4" s="1"/>
      <c r="I4" s="8"/>
      <c r="J4" s="7">
        <f>F4-C4</f>
        <v>0</v>
      </c>
      <c r="K4" s="1"/>
      <c r="L4" s="1"/>
    </row>
    <row r="5" spans="1:12" ht="19.5">
      <c r="A5" s="32" t="s">
        <v>13</v>
      </c>
      <c r="B5" s="18">
        <v>10259</v>
      </c>
      <c r="C5" s="14">
        <v>61</v>
      </c>
      <c r="D5" s="24">
        <v>5407</v>
      </c>
      <c r="E5" s="24">
        <v>4913</v>
      </c>
      <c r="F5" s="3">
        <f aca="true" t="shared" si="0" ref="F5:F11">SUM(D5:E5)</f>
        <v>10320</v>
      </c>
      <c r="G5" s="10">
        <v>3063085</v>
      </c>
      <c r="H5" s="8"/>
      <c r="I5" s="8"/>
      <c r="J5" s="7">
        <f>F5-C5-B5</f>
        <v>0</v>
      </c>
      <c r="K5" s="1"/>
      <c r="L5" s="1"/>
    </row>
    <row r="6" spans="1:12" ht="19.5">
      <c r="A6" s="32" t="s">
        <v>14</v>
      </c>
      <c r="B6" s="17">
        <v>2337</v>
      </c>
      <c r="C6" s="13">
        <v>4453</v>
      </c>
      <c r="D6" s="24">
        <v>3414</v>
      </c>
      <c r="E6" s="24">
        <v>3376</v>
      </c>
      <c r="F6" s="3">
        <f t="shared" si="0"/>
        <v>6790</v>
      </c>
      <c r="G6" s="10">
        <f>B6*150</f>
        <v>350550</v>
      </c>
      <c r="H6" s="8"/>
      <c r="I6" s="8"/>
      <c r="J6" s="7">
        <f>F6-C6-B6</f>
        <v>0</v>
      </c>
      <c r="K6" s="1"/>
      <c r="L6" s="1"/>
    </row>
    <row r="7" spans="1:12" ht="20.25" thickBot="1">
      <c r="A7" s="33" t="s">
        <v>15</v>
      </c>
      <c r="B7" s="18">
        <v>6247</v>
      </c>
      <c r="C7" s="14">
        <v>206</v>
      </c>
      <c r="D7" s="24">
        <v>3889</v>
      </c>
      <c r="E7" s="24">
        <v>2564</v>
      </c>
      <c r="F7" s="3">
        <f t="shared" si="0"/>
        <v>6453</v>
      </c>
      <c r="G7" s="10">
        <v>6721410</v>
      </c>
      <c r="H7" s="8"/>
      <c r="I7" s="8"/>
      <c r="J7" s="7">
        <f>F7-C7-B7</f>
        <v>0</v>
      </c>
      <c r="K7" s="1"/>
      <c r="L7" s="1"/>
    </row>
    <row r="8" spans="1:12" ht="19.5">
      <c r="A8" s="33" t="s">
        <v>16</v>
      </c>
      <c r="B8" s="18" t="s">
        <v>11</v>
      </c>
      <c r="C8" s="16">
        <v>41366</v>
      </c>
      <c r="D8" s="23">
        <v>21658</v>
      </c>
      <c r="E8" s="23">
        <v>19708</v>
      </c>
      <c r="F8" s="3">
        <f t="shared" si="0"/>
        <v>41366</v>
      </c>
      <c r="G8" s="10" t="s">
        <v>11</v>
      </c>
      <c r="H8" s="1"/>
      <c r="I8" s="8"/>
      <c r="J8" s="7">
        <f>F8-C8</f>
        <v>0</v>
      </c>
      <c r="K8" s="1"/>
      <c r="L8" s="1"/>
    </row>
    <row r="9" spans="1:12" ht="19.5">
      <c r="A9" s="33" t="s">
        <v>17</v>
      </c>
      <c r="B9" s="17">
        <v>2800</v>
      </c>
      <c r="C9" s="13">
        <v>11000</v>
      </c>
      <c r="D9" s="23">
        <v>7200</v>
      </c>
      <c r="E9" s="23">
        <v>6600</v>
      </c>
      <c r="F9" s="3">
        <f t="shared" si="0"/>
        <v>13800</v>
      </c>
      <c r="G9" s="10">
        <v>292720</v>
      </c>
      <c r="H9" s="8"/>
      <c r="I9" s="8"/>
      <c r="J9" s="7">
        <f>F9-C9-B9</f>
        <v>0</v>
      </c>
      <c r="K9" s="1"/>
      <c r="L9" s="1"/>
    </row>
    <row r="10" spans="1:12" ht="20.25" thickBot="1">
      <c r="A10" s="32" t="s">
        <v>0</v>
      </c>
      <c r="B10" s="18">
        <v>1817</v>
      </c>
      <c r="C10" s="14">
        <v>59</v>
      </c>
      <c r="D10" s="24">
        <v>1131</v>
      </c>
      <c r="E10" s="24">
        <v>745</v>
      </c>
      <c r="F10" s="3">
        <f t="shared" si="0"/>
        <v>1876</v>
      </c>
      <c r="G10" s="11">
        <v>56740</v>
      </c>
      <c r="H10" s="8"/>
      <c r="I10" s="8"/>
      <c r="J10" s="7">
        <f>F10-C10-B10</f>
        <v>0</v>
      </c>
      <c r="K10" s="1"/>
      <c r="L10" s="1"/>
    </row>
    <row r="11" spans="1:12" ht="19.5">
      <c r="A11" s="32" t="s">
        <v>1</v>
      </c>
      <c r="B11" s="18" t="s">
        <v>11</v>
      </c>
      <c r="C11" s="16">
        <v>6568</v>
      </c>
      <c r="D11" s="24">
        <v>3399</v>
      </c>
      <c r="E11" s="24">
        <v>3169</v>
      </c>
      <c r="F11" s="3">
        <f t="shared" si="0"/>
        <v>6568</v>
      </c>
      <c r="G11" s="10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34" t="s">
        <v>18</v>
      </c>
      <c r="B12" s="38">
        <v>14062</v>
      </c>
      <c r="C12" s="39">
        <v>1390</v>
      </c>
      <c r="D12" s="40">
        <v>6001</v>
      </c>
      <c r="E12" s="40">
        <v>9451</v>
      </c>
      <c r="F12" s="41">
        <f>SUM(D12:E12)</f>
        <v>15452</v>
      </c>
      <c r="G12" s="37">
        <f>B12*200</f>
        <v>2812400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34" t="s">
        <v>19</v>
      </c>
      <c r="B13" s="38" t="s">
        <v>11</v>
      </c>
      <c r="C13" s="16">
        <v>56700</v>
      </c>
      <c r="D13" s="40">
        <v>42500</v>
      </c>
      <c r="E13" s="40">
        <v>14200</v>
      </c>
      <c r="F13" s="41">
        <f>SUM(D13:E13)</f>
        <v>56700</v>
      </c>
      <c r="G13" s="37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34" t="s">
        <v>20</v>
      </c>
      <c r="B14" s="19" t="s">
        <v>11</v>
      </c>
      <c r="C14" s="16">
        <v>88500</v>
      </c>
      <c r="D14" s="25">
        <v>36000</v>
      </c>
      <c r="E14" s="25">
        <v>52500</v>
      </c>
      <c r="F14" s="4">
        <f>SUM(D14:E14)</f>
        <v>88500</v>
      </c>
      <c r="G14" s="12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35" t="s">
        <v>21</v>
      </c>
      <c r="B15" s="20">
        <f aca="true" t="shared" si="1" ref="B15:G15">SUM(B3:B14)</f>
        <v>37522</v>
      </c>
      <c r="C15" s="20">
        <f t="shared" si="1"/>
        <v>331465</v>
      </c>
      <c r="D15" s="26">
        <f t="shared" si="1"/>
        <v>177161</v>
      </c>
      <c r="E15" s="26">
        <f t="shared" si="1"/>
        <v>191826</v>
      </c>
      <c r="F15" s="6">
        <f t="shared" si="1"/>
        <v>368987</v>
      </c>
      <c r="G15" s="6">
        <f t="shared" si="1"/>
        <v>13296905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4" sqref="I14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6.00390625" style="0" customWidth="1"/>
    <col min="4" max="4" width="15.50390625" style="0" customWidth="1"/>
    <col min="5" max="5" width="18.50390625" style="0" customWidth="1"/>
    <col min="6" max="6" width="11.75390625" style="0" customWidth="1"/>
    <col min="14" max="14" width="11.00390625" style="0" customWidth="1"/>
  </cols>
  <sheetData>
    <row r="1" spans="1:5" ht="22.5" customHeight="1" thickBot="1">
      <c r="A1" s="150" t="s">
        <v>94</v>
      </c>
      <c r="B1" s="151"/>
      <c r="C1" s="151"/>
      <c r="D1" s="151"/>
      <c r="E1" s="152"/>
    </row>
    <row r="2" spans="1:5" ht="20.25" thickBot="1">
      <c r="A2" s="150" t="s">
        <v>24</v>
      </c>
      <c r="B2" s="152"/>
      <c r="C2" s="109" t="s">
        <v>95</v>
      </c>
      <c r="D2" s="109" t="s">
        <v>96</v>
      </c>
      <c r="E2" s="110" t="s">
        <v>27</v>
      </c>
    </row>
    <row r="3" spans="1:5" ht="20.25" thickBot="1">
      <c r="A3" s="155" t="s">
        <v>28</v>
      </c>
      <c r="B3" s="111" t="s">
        <v>29</v>
      </c>
      <c r="C3" s="112">
        <v>85884</v>
      </c>
      <c r="D3" s="112">
        <f>'9月'!F3</f>
        <v>84424</v>
      </c>
      <c r="E3" s="118">
        <f aca="true" t="shared" si="0" ref="E3:E13">D3-C3</f>
        <v>-1460</v>
      </c>
    </row>
    <row r="4" spans="1:5" ht="20.25" thickBot="1">
      <c r="A4" s="155"/>
      <c r="B4" s="111" t="s">
        <v>30</v>
      </c>
      <c r="C4" s="112">
        <v>26497</v>
      </c>
      <c r="D4" s="112">
        <f>'9月'!F4</f>
        <v>36738</v>
      </c>
      <c r="E4" s="112">
        <f t="shared" si="0"/>
        <v>10241</v>
      </c>
    </row>
    <row r="5" spans="1:5" ht="20.25" thickBot="1">
      <c r="A5" s="155"/>
      <c r="B5" s="111" t="s">
        <v>31</v>
      </c>
      <c r="C5" s="112">
        <v>10928</v>
      </c>
      <c r="D5" s="112">
        <f>'9月'!F5</f>
        <v>10320</v>
      </c>
      <c r="E5" s="118">
        <f t="shared" si="0"/>
        <v>-608</v>
      </c>
    </row>
    <row r="6" spans="1:5" ht="20.25" thickBot="1">
      <c r="A6" s="155"/>
      <c r="B6" s="111" t="s">
        <v>32</v>
      </c>
      <c r="C6" s="112">
        <v>4955</v>
      </c>
      <c r="D6" s="112">
        <f>'9月'!F6</f>
        <v>6790</v>
      </c>
      <c r="E6" s="118">
        <f t="shared" si="0"/>
        <v>1835</v>
      </c>
    </row>
    <row r="7" spans="1:5" ht="20.25" thickBot="1">
      <c r="A7" s="155"/>
      <c r="B7" s="111" t="s">
        <v>33</v>
      </c>
      <c r="C7" s="112">
        <v>8749</v>
      </c>
      <c r="D7" s="112">
        <f>'9月'!F7</f>
        <v>6453</v>
      </c>
      <c r="E7" s="118">
        <f t="shared" si="0"/>
        <v>-2296</v>
      </c>
    </row>
    <row r="8" spans="1:5" ht="20.25" thickBot="1">
      <c r="A8" s="155"/>
      <c r="B8" s="111" t="s">
        <v>34</v>
      </c>
      <c r="C8" s="112">
        <v>42262</v>
      </c>
      <c r="D8" s="112">
        <f>'9月'!F8</f>
        <v>41366</v>
      </c>
      <c r="E8" s="118">
        <f t="shared" si="0"/>
        <v>-896</v>
      </c>
    </row>
    <row r="9" spans="1:5" ht="20.25" thickBot="1">
      <c r="A9" s="155"/>
      <c r="B9" s="111" t="s">
        <v>35</v>
      </c>
      <c r="C9" s="112">
        <v>14850</v>
      </c>
      <c r="D9" s="112">
        <f>'9月'!F9</f>
        <v>13800</v>
      </c>
      <c r="E9" s="118">
        <f t="shared" si="0"/>
        <v>-1050</v>
      </c>
    </row>
    <row r="10" spans="1:5" ht="20.25" thickBot="1">
      <c r="A10" s="155"/>
      <c r="B10" s="111" t="s">
        <v>0</v>
      </c>
      <c r="C10" s="112">
        <v>2888</v>
      </c>
      <c r="D10" s="112">
        <f>'9月'!F10</f>
        <v>1876</v>
      </c>
      <c r="E10" s="118">
        <f>D10-C10</f>
        <v>-1012</v>
      </c>
    </row>
    <row r="11" spans="1:5" ht="20.25" thickBot="1">
      <c r="A11" s="155"/>
      <c r="B11" s="111" t="s">
        <v>1</v>
      </c>
      <c r="C11" s="112">
        <v>6628</v>
      </c>
      <c r="D11" s="112">
        <f>'9月'!F11</f>
        <v>6568</v>
      </c>
      <c r="E11" s="118">
        <f t="shared" si="0"/>
        <v>-60</v>
      </c>
    </row>
    <row r="12" spans="1:5" ht="20.25" thickBot="1">
      <c r="A12" s="155"/>
      <c r="B12" s="111" t="s">
        <v>36</v>
      </c>
      <c r="C12" s="112">
        <v>15081</v>
      </c>
      <c r="D12" s="112">
        <f>'9月'!F12</f>
        <v>15452</v>
      </c>
      <c r="E12" s="112">
        <f t="shared" si="0"/>
        <v>371</v>
      </c>
    </row>
    <row r="13" spans="1:5" ht="20.25" thickBot="1">
      <c r="A13" s="155"/>
      <c r="B13" s="111" t="s">
        <v>38</v>
      </c>
      <c r="C13" s="112">
        <v>7854</v>
      </c>
      <c r="D13" s="112">
        <f>'9月'!F13</f>
        <v>56700</v>
      </c>
      <c r="E13" s="112">
        <f t="shared" si="0"/>
        <v>48846</v>
      </c>
    </row>
    <row r="14" spans="1:5" ht="20.25" thickBot="1">
      <c r="A14" s="155"/>
      <c r="B14" s="111" t="s">
        <v>40</v>
      </c>
      <c r="C14" s="112">
        <v>60350</v>
      </c>
      <c r="D14" s="112">
        <f>'9月'!F14</f>
        <v>88500</v>
      </c>
      <c r="E14" s="112">
        <f>D14-C14</f>
        <v>28150</v>
      </c>
    </row>
    <row r="15" spans="1:5" ht="20.25" thickBot="1">
      <c r="A15" s="153" t="s">
        <v>6</v>
      </c>
      <c r="B15" s="154"/>
      <c r="C15" s="113">
        <f>SUM(C3:C14)</f>
        <v>286926</v>
      </c>
      <c r="D15" s="112">
        <f>'9月'!F15</f>
        <v>368987</v>
      </c>
      <c r="E15" s="116">
        <f>D15-C15</f>
        <v>82061</v>
      </c>
    </row>
  </sheetData>
  <sheetProtection/>
  <mergeCells count="4">
    <mergeCell ref="A1:E1"/>
    <mergeCell ref="A2:B2"/>
    <mergeCell ref="A3:A14"/>
    <mergeCell ref="A15:B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zoomScalePageLayoutView="0" workbookViewId="0" topLeftCell="A1">
      <selection activeCell="F13" sqref="F13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  <col min="10" max="10" width="10.625" style="0" bestFit="1" customWidth="1"/>
    <col min="19" max="19" width="8.875" style="0" customWidth="1"/>
  </cols>
  <sheetData>
    <row r="1" spans="1:12" ht="22.5" thickBot="1">
      <c r="A1" s="132" t="s">
        <v>22</v>
      </c>
      <c r="B1" s="133"/>
      <c r="C1" s="133"/>
      <c r="D1" s="133"/>
      <c r="E1" s="133"/>
      <c r="F1" s="133"/>
      <c r="G1" s="134"/>
      <c r="H1" s="1"/>
      <c r="I1" s="1"/>
      <c r="J1" s="1"/>
      <c r="K1" s="1"/>
      <c r="L1" s="1"/>
    </row>
    <row r="2" spans="1:12" ht="39.75" thickBot="1">
      <c r="A2" s="77" t="s">
        <v>7</v>
      </c>
      <c r="B2" s="78" t="s">
        <v>2</v>
      </c>
      <c r="C2" s="78" t="s">
        <v>3</v>
      </c>
      <c r="D2" s="78" t="s">
        <v>4</v>
      </c>
      <c r="E2" s="78" t="s">
        <v>5</v>
      </c>
      <c r="F2" s="79" t="s">
        <v>6</v>
      </c>
      <c r="G2" s="78" t="s">
        <v>8</v>
      </c>
      <c r="H2" s="1"/>
      <c r="I2" s="1"/>
      <c r="J2" t="s">
        <v>9</v>
      </c>
      <c r="K2" s="1"/>
      <c r="L2" s="1"/>
    </row>
    <row r="3" spans="1:12" ht="20.25" thickBot="1">
      <c r="A3" s="80" t="s">
        <v>10</v>
      </c>
      <c r="B3" s="81" t="s">
        <v>11</v>
      </c>
      <c r="C3" s="81">
        <v>191308</v>
      </c>
      <c r="D3" s="82">
        <v>150241</v>
      </c>
      <c r="E3" s="83">
        <v>41067</v>
      </c>
      <c r="F3" s="84">
        <f>SUM(D3:E3)</f>
        <v>191308</v>
      </c>
      <c r="G3" s="85" t="s">
        <v>11</v>
      </c>
      <c r="H3" s="1"/>
      <c r="I3" s="8"/>
      <c r="J3" s="7">
        <f>F3-C3</f>
        <v>0</v>
      </c>
      <c r="K3" s="1"/>
      <c r="L3" s="1"/>
    </row>
    <row r="4" spans="1:12" ht="20.25" thickBot="1">
      <c r="A4" s="86" t="s">
        <v>12</v>
      </c>
      <c r="B4" s="81" t="s">
        <v>11</v>
      </c>
      <c r="C4" s="81">
        <f>F4</f>
        <v>82672</v>
      </c>
      <c r="D4" s="82">
        <v>44038</v>
      </c>
      <c r="E4" s="82">
        <v>38634</v>
      </c>
      <c r="F4" s="84">
        <f>SUM(D4:E4)</f>
        <v>82672</v>
      </c>
      <c r="G4" s="85" t="s">
        <v>11</v>
      </c>
      <c r="H4" s="1"/>
      <c r="I4" s="8"/>
      <c r="J4" s="7">
        <f>F4-C4</f>
        <v>0</v>
      </c>
      <c r="K4" s="1"/>
      <c r="L4" s="1"/>
    </row>
    <row r="5" spans="1:12" ht="20.25" thickBot="1">
      <c r="A5" s="86" t="s">
        <v>13</v>
      </c>
      <c r="B5" s="87">
        <v>15549</v>
      </c>
      <c r="C5" s="87">
        <v>200</v>
      </c>
      <c r="D5" s="83">
        <v>9717</v>
      </c>
      <c r="E5" s="83">
        <v>6032</v>
      </c>
      <c r="F5" s="84">
        <f aca="true" t="shared" si="0" ref="F5:F11">SUM(D5:E5)</f>
        <v>15749</v>
      </c>
      <c r="G5" s="85">
        <f>B5*400</f>
        <v>6219600</v>
      </c>
      <c r="H5" s="8"/>
      <c r="I5" s="8"/>
      <c r="J5" s="7">
        <f>F5-C5-B5</f>
        <v>0</v>
      </c>
      <c r="K5" s="1"/>
      <c r="L5" s="1"/>
    </row>
    <row r="6" spans="1:12" ht="20.25" thickBot="1">
      <c r="A6" s="86" t="s">
        <v>14</v>
      </c>
      <c r="B6" s="81">
        <v>4406</v>
      </c>
      <c r="C6" s="81">
        <v>3587</v>
      </c>
      <c r="D6" s="83">
        <v>2146</v>
      </c>
      <c r="E6" s="83">
        <v>5847</v>
      </c>
      <c r="F6" s="84">
        <f>SUM(D6:E6)</f>
        <v>7993</v>
      </c>
      <c r="G6" s="85">
        <f>B6*150</f>
        <v>660900</v>
      </c>
      <c r="H6" s="8"/>
      <c r="I6" s="8"/>
      <c r="J6" s="7">
        <f>F6-C6-B6</f>
        <v>0</v>
      </c>
      <c r="K6" s="1"/>
      <c r="L6" s="1"/>
    </row>
    <row r="7" spans="1:12" ht="20.25" thickBot="1">
      <c r="A7" s="80" t="s">
        <v>15</v>
      </c>
      <c r="B7" s="87">
        <v>14845</v>
      </c>
      <c r="C7" s="87">
        <v>3633</v>
      </c>
      <c r="D7" s="83">
        <v>14592</v>
      </c>
      <c r="E7" s="83">
        <v>3886</v>
      </c>
      <c r="F7" s="84">
        <f t="shared" si="0"/>
        <v>18478</v>
      </c>
      <c r="G7" s="85">
        <v>3935864</v>
      </c>
      <c r="H7" s="8"/>
      <c r="I7" s="8"/>
      <c r="J7" s="7">
        <f>F7-C7-B7</f>
        <v>0</v>
      </c>
      <c r="K7" s="1"/>
      <c r="L7" s="1"/>
    </row>
    <row r="8" spans="1:12" ht="20.25" thickBot="1">
      <c r="A8" s="80" t="s">
        <v>16</v>
      </c>
      <c r="B8" s="87" t="s">
        <v>11</v>
      </c>
      <c r="C8" s="81">
        <v>65263</v>
      </c>
      <c r="D8" s="82">
        <v>52598</v>
      </c>
      <c r="E8" s="82">
        <v>12665</v>
      </c>
      <c r="F8" s="84">
        <f t="shared" si="0"/>
        <v>65263</v>
      </c>
      <c r="G8" s="85" t="s">
        <v>11</v>
      </c>
      <c r="H8" s="1"/>
      <c r="I8" s="8"/>
      <c r="J8" s="7">
        <f>F8-C8</f>
        <v>0</v>
      </c>
      <c r="K8" s="1"/>
      <c r="L8" s="1"/>
    </row>
    <row r="9" spans="1:12" ht="20.25" thickBot="1">
      <c r="A9" s="80" t="s">
        <v>17</v>
      </c>
      <c r="B9" s="81">
        <v>2148</v>
      </c>
      <c r="C9" s="81">
        <v>15737</v>
      </c>
      <c r="D9" s="82">
        <v>10731</v>
      </c>
      <c r="E9" s="82">
        <v>7154</v>
      </c>
      <c r="F9" s="84">
        <f t="shared" si="0"/>
        <v>17885</v>
      </c>
      <c r="G9" s="85">
        <v>204060</v>
      </c>
      <c r="H9" s="8"/>
      <c r="I9" s="8"/>
      <c r="J9" s="7">
        <f>F9-C9-B9</f>
        <v>0</v>
      </c>
      <c r="K9" s="1"/>
      <c r="L9" s="1"/>
    </row>
    <row r="10" spans="1:12" ht="20.25" thickBot="1">
      <c r="A10" s="86" t="s">
        <v>0</v>
      </c>
      <c r="B10" s="87">
        <v>10262</v>
      </c>
      <c r="C10" s="87">
        <v>513</v>
      </c>
      <c r="D10" s="83">
        <v>8569</v>
      </c>
      <c r="E10" s="83">
        <v>2206</v>
      </c>
      <c r="F10" s="84">
        <f t="shared" si="0"/>
        <v>10775</v>
      </c>
      <c r="G10" s="88">
        <v>435450</v>
      </c>
      <c r="H10" s="8"/>
      <c r="I10" s="8"/>
      <c r="J10" s="7">
        <f>F10-C10-B10</f>
        <v>0</v>
      </c>
      <c r="K10" s="1"/>
      <c r="L10" s="1"/>
    </row>
    <row r="11" spans="1:12" ht="20.25" thickBot="1">
      <c r="A11" s="86" t="s">
        <v>1</v>
      </c>
      <c r="B11" s="87" t="s">
        <v>11</v>
      </c>
      <c r="C11" s="81">
        <v>9853</v>
      </c>
      <c r="D11" s="83">
        <v>4006</v>
      </c>
      <c r="E11" s="83">
        <v>5847</v>
      </c>
      <c r="F11" s="84">
        <f t="shared" si="0"/>
        <v>9853</v>
      </c>
      <c r="G11" s="85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86" t="s">
        <v>18</v>
      </c>
      <c r="B12" s="87">
        <v>36964</v>
      </c>
      <c r="C12" s="87">
        <v>2791</v>
      </c>
      <c r="D12" s="83">
        <v>30413</v>
      </c>
      <c r="E12" s="83">
        <v>9342</v>
      </c>
      <c r="F12" s="84">
        <f>SUM(D12:E12)</f>
        <v>39755</v>
      </c>
      <c r="G12" s="85">
        <f>B12*200</f>
        <v>7392800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86" t="s">
        <v>19</v>
      </c>
      <c r="B13" s="87" t="s">
        <v>11</v>
      </c>
      <c r="C13" s="81">
        <f>F13</f>
        <v>15790</v>
      </c>
      <c r="D13" s="83">
        <v>9560</v>
      </c>
      <c r="E13" s="83">
        <v>6230</v>
      </c>
      <c r="F13" s="84">
        <f>SUM(D13:E13)</f>
        <v>15790</v>
      </c>
      <c r="G13" s="85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86" t="s">
        <v>20</v>
      </c>
      <c r="B14" s="87" t="s">
        <v>11</v>
      </c>
      <c r="C14" s="81">
        <f>F14</f>
        <v>362200</v>
      </c>
      <c r="D14" s="83">
        <v>281200</v>
      </c>
      <c r="E14" s="83">
        <v>81000</v>
      </c>
      <c r="F14" s="84">
        <f>SUM(D14:E14)</f>
        <v>362200</v>
      </c>
      <c r="G14" s="85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79" t="s">
        <v>21</v>
      </c>
      <c r="B15" s="89">
        <f aca="true" t="shared" si="1" ref="B15:G15">SUM(B3:B14)</f>
        <v>84174</v>
      </c>
      <c r="C15" s="89">
        <f t="shared" si="1"/>
        <v>753547</v>
      </c>
      <c r="D15" s="90">
        <f t="shared" si="1"/>
        <v>617811</v>
      </c>
      <c r="E15" s="90">
        <f t="shared" si="1"/>
        <v>219910</v>
      </c>
      <c r="F15" s="85">
        <f t="shared" si="1"/>
        <v>837721</v>
      </c>
      <c r="G15" s="85">
        <f t="shared" si="1"/>
        <v>18848674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3">
      <selection activeCell="I16" sqref="I16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  <col min="10" max="10" width="10.625" style="0" bestFit="1" customWidth="1"/>
    <col min="19" max="19" width="8.875" style="0" customWidth="1"/>
  </cols>
  <sheetData>
    <row r="1" spans="1:12" ht="22.5" thickBot="1">
      <c r="A1" s="132" t="s">
        <v>49</v>
      </c>
      <c r="B1" s="133"/>
      <c r="C1" s="133"/>
      <c r="D1" s="133"/>
      <c r="E1" s="133"/>
      <c r="F1" s="133"/>
      <c r="G1" s="134"/>
      <c r="H1" s="1"/>
      <c r="I1" s="1"/>
      <c r="J1" s="1"/>
      <c r="K1" s="1"/>
      <c r="L1" s="1"/>
    </row>
    <row r="2" spans="1:12" ht="39.75" thickBot="1">
      <c r="A2" s="30" t="s">
        <v>7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6" t="s">
        <v>8</v>
      </c>
      <c r="H2" s="1"/>
      <c r="I2" s="1"/>
      <c r="J2" t="s">
        <v>9</v>
      </c>
      <c r="K2" s="1"/>
      <c r="L2" s="1"/>
    </row>
    <row r="3" spans="1:12" ht="20.25" thickBot="1">
      <c r="A3" s="31" t="s">
        <v>10</v>
      </c>
      <c r="B3" s="15" t="s">
        <v>11</v>
      </c>
      <c r="C3" s="16">
        <v>108940</v>
      </c>
      <c r="D3" s="21">
        <v>59125</v>
      </c>
      <c r="E3" s="22">
        <v>49815</v>
      </c>
      <c r="F3" s="2">
        <f>SUM(D3:E3)</f>
        <v>108940</v>
      </c>
      <c r="G3" s="9" t="s">
        <v>11</v>
      </c>
      <c r="H3" s="1"/>
      <c r="I3" s="8"/>
      <c r="J3" s="7">
        <f>F3-C3</f>
        <v>0</v>
      </c>
      <c r="K3" s="1"/>
      <c r="L3" s="1"/>
    </row>
    <row r="4" spans="1:12" ht="19.5">
      <c r="A4" s="32" t="s">
        <v>12</v>
      </c>
      <c r="B4" s="17" t="s">
        <v>11</v>
      </c>
      <c r="C4" s="16">
        <v>45981</v>
      </c>
      <c r="D4" s="23">
        <v>22176</v>
      </c>
      <c r="E4" s="23">
        <v>23805</v>
      </c>
      <c r="F4" s="3">
        <f>SUM(D4:E4)</f>
        <v>45981</v>
      </c>
      <c r="G4" s="10" t="s">
        <v>11</v>
      </c>
      <c r="H4" s="1"/>
      <c r="I4" s="8"/>
      <c r="J4" s="7">
        <f>F4-C4</f>
        <v>0</v>
      </c>
      <c r="K4" s="1"/>
      <c r="L4" s="1"/>
    </row>
    <row r="5" spans="1:12" ht="19.5">
      <c r="A5" s="32" t="s">
        <v>13</v>
      </c>
      <c r="B5" s="18">
        <v>14062</v>
      </c>
      <c r="C5" s="14">
        <v>128</v>
      </c>
      <c r="D5" s="24">
        <v>7072</v>
      </c>
      <c r="E5" s="24">
        <v>7118</v>
      </c>
      <c r="F5" s="3">
        <f aca="true" t="shared" si="0" ref="F5:F11">SUM(D5:E5)</f>
        <v>14190</v>
      </c>
      <c r="G5" s="10">
        <v>3821311</v>
      </c>
      <c r="H5" s="8"/>
      <c r="I5" s="8"/>
      <c r="J5" s="7">
        <f>F5-C5-B5</f>
        <v>0</v>
      </c>
      <c r="K5" s="1"/>
      <c r="L5" s="1"/>
    </row>
    <row r="6" spans="1:12" ht="19.5">
      <c r="A6" s="32" t="s">
        <v>14</v>
      </c>
      <c r="B6" s="17">
        <v>3266</v>
      </c>
      <c r="C6" s="13">
        <v>2726</v>
      </c>
      <c r="D6" s="24">
        <v>4862</v>
      </c>
      <c r="E6" s="24">
        <v>1130</v>
      </c>
      <c r="F6" s="3">
        <f t="shared" si="0"/>
        <v>5992</v>
      </c>
      <c r="G6" s="10">
        <f>B6*150</f>
        <v>489900</v>
      </c>
      <c r="H6" s="8"/>
      <c r="I6" s="8"/>
      <c r="J6" s="7">
        <f>F6-C6-B6</f>
        <v>0</v>
      </c>
      <c r="K6" s="1"/>
      <c r="L6" s="1"/>
    </row>
    <row r="7" spans="1:12" ht="20.25" thickBot="1">
      <c r="A7" s="33" t="s">
        <v>15</v>
      </c>
      <c r="B7" s="18">
        <v>7729</v>
      </c>
      <c r="C7" s="14">
        <v>543</v>
      </c>
      <c r="D7" s="24">
        <v>4386</v>
      </c>
      <c r="E7" s="24">
        <v>3886</v>
      </c>
      <c r="F7" s="3">
        <f t="shared" si="0"/>
        <v>8272</v>
      </c>
      <c r="G7" s="10">
        <v>3086644</v>
      </c>
      <c r="H7" s="8"/>
      <c r="I7" s="8"/>
      <c r="J7" s="7">
        <f>F7-C7-B7</f>
        <v>0</v>
      </c>
      <c r="K7" s="1"/>
      <c r="L7" s="1"/>
    </row>
    <row r="8" spans="1:12" ht="19.5">
      <c r="A8" s="33" t="s">
        <v>16</v>
      </c>
      <c r="B8" s="18" t="s">
        <v>11</v>
      </c>
      <c r="C8" s="16">
        <v>44660</v>
      </c>
      <c r="D8" s="23">
        <v>26667</v>
      </c>
      <c r="E8" s="23">
        <v>17993</v>
      </c>
      <c r="F8" s="3">
        <f t="shared" si="0"/>
        <v>44660</v>
      </c>
      <c r="G8" s="10" t="s">
        <v>11</v>
      </c>
      <c r="H8" s="1"/>
      <c r="I8" s="8"/>
      <c r="J8" s="7">
        <f>F8-C8</f>
        <v>0</v>
      </c>
      <c r="K8" s="1"/>
      <c r="L8" s="1"/>
    </row>
    <row r="9" spans="1:12" ht="19.5">
      <c r="A9" s="33" t="s">
        <v>17</v>
      </c>
      <c r="B9" s="17">
        <v>4100</v>
      </c>
      <c r="C9" s="13">
        <v>21500</v>
      </c>
      <c r="D9" s="23">
        <v>16100</v>
      </c>
      <c r="E9" s="23">
        <v>9500</v>
      </c>
      <c r="F9" s="3">
        <f t="shared" si="0"/>
        <v>25600</v>
      </c>
      <c r="G9" s="10">
        <v>437000</v>
      </c>
      <c r="H9" s="8"/>
      <c r="I9" s="8"/>
      <c r="J9" s="7">
        <f>F9-C9-B9</f>
        <v>0</v>
      </c>
      <c r="K9" s="1"/>
      <c r="L9" s="1"/>
    </row>
    <row r="10" spans="1:12" ht="20.25" thickBot="1">
      <c r="A10" s="32" t="s">
        <v>0</v>
      </c>
      <c r="B10" s="18">
        <v>2412</v>
      </c>
      <c r="C10" s="14">
        <v>79</v>
      </c>
      <c r="D10" s="24">
        <v>1948</v>
      </c>
      <c r="E10" s="24">
        <v>543</v>
      </c>
      <c r="F10" s="3">
        <f t="shared" si="0"/>
        <v>2491</v>
      </c>
      <c r="G10" s="11">
        <v>104550</v>
      </c>
      <c r="H10" s="8"/>
      <c r="I10" s="8"/>
      <c r="J10" s="7">
        <f>F10-C10-B10</f>
        <v>0</v>
      </c>
      <c r="K10" s="1"/>
      <c r="L10" s="1"/>
    </row>
    <row r="11" spans="1:12" ht="19.5">
      <c r="A11" s="32" t="s">
        <v>1</v>
      </c>
      <c r="B11" s="18" t="s">
        <v>11</v>
      </c>
      <c r="C11" s="16">
        <v>9434</v>
      </c>
      <c r="D11" s="24">
        <v>3372</v>
      </c>
      <c r="E11" s="24">
        <v>6062</v>
      </c>
      <c r="F11" s="3">
        <f t="shared" si="0"/>
        <v>9434</v>
      </c>
      <c r="G11" s="10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34" t="s">
        <v>18</v>
      </c>
      <c r="B12" s="38">
        <v>20266</v>
      </c>
      <c r="C12" s="39">
        <v>3004</v>
      </c>
      <c r="D12" s="40">
        <v>14051</v>
      </c>
      <c r="E12" s="40">
        <v>9219</v>
      </c>
      <c r="F12" s="41">
        <f>SUM(D12:E12)</f>
        <v>23270</v>
      </c>
      <c r="G12" s="37">
        <f>B12*200</f>
        <v>4053200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34" t="s">
        <v>19</v>
      </c>
      <c r="B13" s="38" t="s">
        <v>11</v>
      </c>
      <c r="C13" s="16">
        <v>52500</v>
      </c>
      <c r="D13" s="40">
        <v>40200</v>
      </c>
      <c r="E13" s="40">
        <v>12300</v>
      </c>
      <c r="F13" s="41">
        <f>SUM(D13:E13)</f>
        <v>52500</v>
      </c>
      <c r="G13" s="37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34" t="s">
        <v>20</v>
      </c>
      <c r="B14" s="19" t="s">
        <v>11</v>
      </c>
      <c r="C14" s="16">
        <v>63000</v>
      </c>
      <c r="D14" s="25">
        <v>27000</v>
      </c>
      <c r="E14" s="25">
        <v>36000</v>
      </c>
      <c r="F14" s="4">
        <f>SUM(D14:E14)</f>
        <v>63000</v>
      </c>
      <c r="G14" s="12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35" t="s">
        <v>21</v>
      </c>
      <c r="B15" s="20">
        <f aca="true" t="shared" si="1" ref="B15:G15">SUM(B3:B14)</f>
        <v>51835</v>
      </c>
      <c r="C15" s="20">
        <f t="shared" si="1"/>
        <v>352495</v>
      </c>
      <c r="D15" s="26">
        <f t="shared" si="1"/>
        <v>226959</v>
      </c>
      <c r="E15" s="26">
        <f t="shared" si="1"/>
        <v>177371</v>
      </c>
      <c r="F15" s="6">
        <f t="shared" si="1"/>
        <v>404330</v>
      </c>
      <c r="G15" s="6">
        <f t="shared" si="1"/>
        <v>11992605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7.875" style="0" customWidth="1"/>
    <col min="4" max="4" width="17.50390625" style="0" customWidth="1"/>
    <col min="5" max="5" width="18.50390625" style="0" customWidth="1"/>
    <col min="6" max="6" width="11.75390625" style="0" customWidth="1"/>
    <col min="14" max="14" width="11.00390625" style="0" customWidth="1"/>
  </cols>
  <sheetData>
    <row r="1" spans="1:5" ht="22.5" customHeight="1" thickBot="1">
      <c r="A1" s="150" t="s">
        <v>97</v>
      </c>
      <c r="B1" s="151"/>
      <c r="C1" s="151"/>
      <c r="D1" s="151"/>
      <c r="E1" s="152"/>
    </row>
    <row r="2" spans="1:5" ht="20.25" thickBot="1">
      <c r="A2" s="150" t="s">
        <v>24</v>
      </c>
      <c r="B2" s="152"/>
      <c r="C2" s="109" t="s">
        <v>98</v>
      </c>
      <c r="D2" s="109" t="s">
        <v>99</v>
      </c>
      <c r="E2" s="110" t="s">
        <v>27</v>
      </c>
    </row>
    <row r="3" spans="1:5" ht="20.25" thickBot="1">
      <c r="A3" s="155" t="s">
        <v>28</v>
      </c>
      <c r="B3" s="111" t="s">
        <v>29</v>
      </c>
      <c r="C3" s="112">
        <v>120463</v>
      </c>
      <c r="D3" s="112">
        <f>'10月'!F3</f>
        <v>108940</v>
      </c>
      <c r="E3" s="118">
        <f aca="true" t="shared" si="0" ref="E3:E13">D3-C3</f>
        <v>-11523</v>
      </c>
    </row>
    <row r="4" spans="1:5" ht="20.25" thickBot="1">
      <c r="A4" s="155"/>
      <c r="B4" s="111" t="s">
        <v>30</v>
      </c>
      <c r="C4" s="112">
        <v>35485</v>
      </c>
      <c r="D4" s="112">
        <f>'10月'!F4</f>
        <v>45981</v>
      </c>
      <c r="E4" s="112">
        <f t="shared" si="0"/>
        <v>10496</v>
      </c>
    </row>
    <row r="5" spans="1:5" ht="20.25" thickBot="1">
      <c r="A5" s="155"/>
      <c r="B5" s="111" t="s">
        <v>31</v>
      </c>
      <c r="C5" s="112">
        <v>5825</v>
      </c>
      <c r="D5" s="112">
        <f>'10月'!F5</f>
        <v>14190</v>
      </c>
      <c r="E5" s="112">
        <f t="shared" si="0"/>
        <v>8365</v>
      </c>
    </row>
    <row r="6" spans="1:5" ht="20.25" thickBot="1">
      <c r="A6" s="155"/>
      <c r="B6" s="111" t="s">
        <v>32</v>
      </c>
      <c r="C6" s="112">
        <v>7536</v>
      </c>
      <c r="D6" s="112">
        <f>'10月'!F6</f>
        <v>5992</v>
      </c>
      <c r="E6" s="112">
        <f t="shared" si="0"/>
        <v>-1544</v>
      </c>
    </row>
    <row r="7" spans="1:5" ht="20.25" thickBot="1">
      <c r="A7" s="155"/>
      <c r="B7" s="111" t="s">
        <v>33</v>
      </c>
      <c r="C7" s="112">
        <v>10429</v>
      </c>
      <c r="D7" s="112">
        <f>'10月'!F7</f>
        <v>8272</v>
      </c>
      <c r="E7" s="118">
        <f t="shared" si="0"/>
        <v>-2157</v>
      </c>
    </row>
    <row r="8" spans="1:5" ht="20.25" thickBot="1">
      <c r="A8" s="155"/>
      <c r="B8" s="111" t="s">
        <v>34</v>
      </c>
      <c r="C8" s="112">
        <v>43858</v>
      </c>
      <c r="D8" s="112">
        <f>'10月'!F8</f>
        <v>44660</v>
      </c>
      <c r="E8" s="112">
        <f t="shared" si="0"/>
        <v>802</v>
      </c>
    </row>
    <row r="9" spans="1:5" ht="20.25" thickBot="1">
      <c r="A9" s="155"/>
      <c r="B9" s="111" t="s">
        <v>35</v>
      </c>
      <c r="C9" s="112">
        <v>20990</v>
      </c>
      <c r="D9" s="112">
        <f>'10月'!F9</f>
        <v>25600</v>
      </c>
      <c r="E9" s="112">
        <f t="shared" si="0"/>
        <v>4610</v>
      </c>
    </row>
    <row r="10" spans="1:5" ht="20.25" thickBot="1">
      <c r="A10" s="155"/>
      <c r="B10" s="111" t="s">
        <v>0</v>
      </c>
      <c r="C10" s="112">
        <v>2604</v>
      </c>
      <c r="D10" s="112">
        <f>'10月'!F10</f>
        <v>2491</v>
      </c>
      <c r="E10" s="118">
        <f>D10-C10</f>
        <v>-113</v>
      </c>
    </row>
    <row r="11" spans="1:5" ht="20.25" thickBot="1">
      <c r="A11" s="155"/>
      <c r="B11" s="111" t="s">
        <v>1</v>
      </c>
      <c r="C11" s="112">
        <v>8454</v>
      </c>
      <c r="D11" s="112">
        <f>'10月'!F11</f>
        <v>9434</v>
      </c>
      <c r="E11" s="112">
        <f t="shared" si="0"/>
        <v>980</v>
      </c>
    </row>
    <row r="12" spans="1:5" ht="20.25" thickBot="1">
      <c r="A12" s="155"/>
      <c r="B12" s="111" t="s">
        <v>36</v>
      </c>
      <c r="C12" s="112">
        <v>12587</v>
      </c>
      <c r="D12" s="112">
        <f>'10月'!F12</f>
        <v>23270</v>
      </c>
      <c r="E12" s="112">
        <f t="shared" si="0"/>
        <v>10683</v>
      </c>
    </row>
    <row r="13" spans="1:5" ht="20.25" thickBot="1">
      <c r="A13" s="155"/>
      <c r="B13" s="111" t="s">
        <v>38</v>
      </c>
      <c r="C13" s="112">
        <v>14750</v>
      </c>
      <c r="D13" s="112">
        <f>'10月'!F13</f>
        <v>52500</v>
      </c>
      <c r="E13" s="112">
        <f t="shared" si="0"/>
        <v>37750</v>
      </c>
    </row>
    <row r="14" spans="1:5" ht="20.25" thickBot="1">
      <c r="A14" s="155"/>
      <c r="B14" s="111" t="s">
        <v>40</v>
      </c>
      <c r="C14" s="112">
        <v>91600</v>
      </c>
      <c r="D14" s="112">
        <f>'10月'!F14</f>
        <v>63000</v>
      </c>
      <c r="E14" s="118">
        <f>D14-C14</f>
        <v>-28600</v>
      </c>
    </row>
    <row r="15" spans="1:5" ht="20.25" thickBot="1">
      <c r="A15" s="153" t="s">
        <v>6</v>
      </c>
      <c r="B15" s="154"/>
      <c r="C15" s="113">
        <f>SUM(C3:C14)</f>
        <v>374581</v>
      </c>
      <c r="D15" s="112">
        <f>'10月'!F15</f>
        <v>404330</v>
      </c>
      <c r="E15" s="116">
        <f>D15-C15</f>
        <v>29749</v>
      </c>
    </row>
  </sheetData>
  <sheetProtection/>
  <mergeCells count="4">
    <mergeCell ref="A1:E1"/>
    <mergeCell ref="A2:B2"/>
    <mergeCell ref="A3:A1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3">
      <selection activeCell="H19" sqref="H19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  <col min="10" max="10" width="10.625" style="0" bestFit="1" customWidth="1"/>
    <col min="19" max="19" width="8.875" style="0" customWidth="1"/>
  </cols>
  <sheetData>
    <row r="1" spans="1:12" ht="22.5" thickBot="1">
      <c r="A1" s="132" t="s">
        <v>50</v>
      </c>
      <c r="B1" s="133"/>
      <c r="C1" s="133"/>
      <c r="D1" s="133"/>
      <c r="E1" s="133"/>
      <c r="F1" s="133"/>
      <c r="G1" s="134"/>
      <c r="H1" s="1"/>
      <c r="I1" s="1"/>
      <c r="J1" s="1"/>
      <c r="K1" s="1"/>
      <c r="L1" s="1"/>
    </row>
    <row r="2" spans="1:12" ht="39.75" thickBot="1">
      <c r="A2" s="30" t="s">
        <v>7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6" t="s">
        <v>8</v>
      </c>
      <c r="H2" s="1"/>
      <c r="I2" s="1"/>
      <c r="J2" t="s">
        <v>9</v>
      </c>
      <c r="K2" s="1"/>
      <c r="L2" s="1"/>
    </row>
    <row r="3" spans="1:12" ht="20.25" thickBot="1">
      <c r="A3" s="31" t="s">
        <v>10</v>
      </c>
      <c r="B3" s="119" t="s">
        <v>11</v>
      </c>
      <c r="C3" s="120">
        <v>80685</v>
      </c>
      <c r="D3" s="22">
        <v>33029</v>
      </c>
      <c r="E3" s="22">
        <v>47656</v>
      </c>
      <c r="F3" s="2">
        <f>SUM(D3:E3)</f>
        <v>80685</v>
      </c>
      <c r="G3" s="9" t="s">
        <v>11</v>
      </c>
      <c r="H3" s="1"/>
      <c r="I3" s="8"/>
      <c r="J3" s="7">
        <f>F3-C3</f>
        <v>0</v>
      </c>
      <c r="K3" s="1"/>
      <c r="L3" s="1"/>
    </row>
    <row r="4" spans="1:12" ht="19.5">
      <c r="A4" s="32" t="s">
        <v>12</v>
      </c>
      <c r="B4" s="18" t="s">
        <v>11</v>
      </c>
      <c r="C4" s="120">
        <v>40276</v>
      </c>
      <c r="D4" s="24">
        <v>13063</v>
      </c>
      <c r="E4" s="24">
        <v>27213</v>
      </c>
      <c r="F4" s="3">
        <f>SUM(D4:E4)</f>
        <v>40276</v>
      </c>
      <c r="G4" s="10" t="s">
        <v>11</v>
      </c>
      <c r="H4" s="1"/>
      <c r="I4" s="8"/>
      <c r="J4" s="7">
        <f>F4-C4</f>
        <v>0</v>
      </c>
      <c r="K4" s="1"/>
      <c r="L4" s="1"/>
    </row>
    <row r="5" spans="1:12" ht="19.5">
      <c r="A5" s="32" t="s">
        <v>13</v>
      </c>
      <c r="B5" s="18">
        <v>14235</v>
      </c>
      <c r="C5" s="14">
        <v>66</v>
      </c>
      <c r="D5" s="24">
        <v>6855</v>
      </c>
      <c r="E5" s="24">
        <v>7446</v>
      </c>
      <c r="F5" s="3">
        <f aca="true" t="shared" si="0" ref="F5:F11">SUM(D5:E5)</f>
        <v>14301</v>
      </c>
      <c r="G5" s="10">
        <v>3670752</v>
      </c>
      <c r="H5" s="8"/>
      <c r="I5" s="8"/>
      <c r="J5" s="7">
        <f>F5-C5-B5</f>
        <v>0</v>
      </c>
      <c r="K5" s="1"/>
      <c r="L5" s="1"/>
    </row>
    <row r="6" spans="1:12" ht="19.5">
      <c r="A6" s="32" t="s">
        <v>14</v>
      </c>
      <c r="B6" s="18">
        <v>3852</v>
      </c>
      <c r="C6" s="14">
        <v>4082</v>
      </c>
      <c r="D6" s="24">
        <v>4271</v>
      </c>
      <c r="E6" s="24">
        <v>3663</v>
      </c>
      <c r="F6" s="3">
        <f t="shared" si="0"/>
        <v>7934</v>
      </c>
      <c r="G6" s="10">
        <f>B6*150</f>
        <v>577800</v>
      </c>
      <c r="H6" s="8"/>
      <c r="I6" s="8"/>
      <c r="J6" s="7">
        <f>F6-C6-B6</f>
        <v>0</v>
      </c>
      <c r="K6" s="1"/>
      <c r="L6" s="1"/>
    </row>
    <row r="7" spans="1:12" ht="20.25" thickBot="1">
      <c r="A7" s="33" t="s">
        <v>15</v>
      </c>
      <c r="B7" s="18">
        <v>6029</v>
      </c>
      <c r="C7" s="14">
        <v>705</v>
      </c>
      <c r="D7" s="24">
        <v>3369</v>
      </c>
      <c r="E7" s="24">
        <v>3365</v>
      </c>
      <c r="F7" s="3">
        <f t="shared" si="0"/>
        <v>6734</v>
      </c>
      <c r="G7" s="10">
        <v>3397466</v>
      </c>
      <c r="H7" s="8"/>
      <c r="I7" s="8"/>
      <c r="J7" s="7">
        <f>F7-C7-B7</f>
        <v>0</v>
      </c>
      <c r="K7" s="1"/>
      <c r="L7" s="1"/>
    </row>
    <row r="8" spans="1:12" ht="19.5">
      <c r="A8" s="33" t="s">
        <v>16</v>
      </c>
      <c r="B8" s="18" t="s">
        <v>11</v>
      </c>
      <c r="C8" s="120">
        <v>27547</v>
      </c>
      <c r="D8" s="24">
        <v>12217</v>
      </c>
      <c r="E8" s="24">
        <v>15330</v>
      </c>
      <c r="F8" s="3">
        <f t="shared" si="0"/>
        <v>27547</v>
      </c>
      <c r="G8" s="10" t="s">
        <v>11</v>
      </c>
      <c r="H8" s="1"/>
      <c r="I8" s="8"/>
      <c r="J8" s="7">
        <f>F8-C8</f>
        <v>0</v>
      </c>
      <c r="K8" s="1"/>
      <c r="L8" s="1"/>
    </row>
    <row r="9" spans="1:12" ht="19.5">
      <c r="A9" s="33" t="s">
        <v>17</v>
      </c>
      <c r="B9" s="18">
        <v>2665</v>
      </c>
      <c r="C9" s="14">
        <v>12750</v>
      </c>
      <c r="D9" s="24">
        <v>9165</v>
      </c>
      <c r="E9" s="24">
        <v>6250</v>
      </c>
      <c r="F9" s="3">
        <f t="shared" si="0"/>
        <v>15415</v>
      </c>
      <c r="G9" s="10">
        <v>290675</v>
      </c>
      <c r="H9" s="8"/>
      <c r="I9" s="8"/>
      <c r="J9" s="7">
        <f>F9-C9-B9</f>
        <v>0</v>
      </c>
      <c r="K9" s="1"/>
      <c r="L9" s="1"/>
    </row>
    <row r="10" spans="1:12" ht="20.25" thickBot="1">
      <c r="A10" s="32" t="s">
        <v>0</v>
      </c>
      <c r="B10" s="18">
        <v>2844</v>
      </c>
      <c r="C10" s="14">
        <v>85</v>
      </c>
      <c r="D10" s="24">
        <v>1401</v>
      </c>
      <c r="E10" s="24">
        <v>1528</v>
      </c>
      <c r="F10" s="3">
        <f t="shared" si="0"/>
        <v>2929</v>
      </c>
      <c r="G10" s="11">
        <v>111650</v>
      </c>
      <c r="H10" s="8"/>
      <c r="I10" s="8"/>
      <c r="J10" s="7">
        <f>F10-C10-B10</f>
        <v>0</v>
      </c>
      <c r="K10" s="1"/>
      <c r="L10" s="1"/>
    </row>
    <row r="11" spans="1:12" ht="19.5">
      <c r="A11" s="32" t="s">
        <v>1</v>
      </c>
      <c r="B11" s="18" t="s">
        <v>11</v>
      </c>
      <c r="C11" s="120">
        <v>8194</v>
      </c>
      <c r="D11" s="24">
        <v>2834</v>
      </c>
      <c r="E11" s="24">
        <v>5360</v>
      </c>
      <c r="F11" s="3">
        <f t="shared" si="0"/>
        <v>8194</v>
      </c>
      <c r="G11" s="10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34" t="s">
        <v>18</v>
      </c>
      <c r="B12" s="38">
        <v>14658</v>
      </c>
      <c r="C12" s="39">
        <v>1743</v>
      </c>
      <c r="D12" s="40">
        <v>6521</v>
      </c>
      <c r="E12" s="40">
        <v>9880</v>
      </c>
      <c r="F12" s="41">
        <f>SUM(D12:E12)</f>
        <v>16401</v>
      </c>
      <c r="G12" s="37">
        <f>B12*200</f>
        <v>2931600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34" t="s">
        <v>19</v>
      </c>
      <c r="B13" s="38" t="s">
        <v>11</v>
      </c>
      <c r="C13" s="120">
        <v>49800</v>
      </c>
      <c r="D13" s="40">
        <v>38400</v>
      </c>
      <c r="E13" s="40">
        <v>11400</v>
      </c>
      <c r="F13" s="41">
        <f>SUM(D13:E13)</f>
        <v>49800</v>
      </c>
      <c r="G13" s="37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34" t="s">
        <v>20</v>
      </c>
      <c r="B14" s="19" t="s">
        <v>11</v>
      </c>
      <c r="C14" s="120">
        <v>53000</v>
      </c>
      <c r="D14" s="25">
        <v>20000</v>
      </c>
      <c r="E14" s="25">
        <v>33000</v>
      </c>
      <c r="F14" s="4">
        <f>SUM(D14:E14)</f>
        <v>53000</v>
      </c>
      <c r="G14" s="12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35" t="s">
        <v>21</v>
      </c>
      <c r="B15" s="20">
        <f aca="true" t="shared" si="1" ref="B15:G15">SUM(B3:B14)</f>
        <v>44283</v>
      </c>
      <c r="C15" s="20">
        <f t="shared" si="1"/>
        <v>278933</v>
      </c>
      <c r="D15" s="26">
        <f t="shared" si="1"/>
        <v>151125</v>
      </c>
      <c r="E15" s="26">
        <f t="shared" si="1"/>
        <v>172091</v>
      </c>
      <c r="F15" s="6">
        <f t="shared" si="1"/>
        <v>323216</v>
      </c>
      <c r="G15" s="6">
        <f t="shared" si="1"/>
        <v>10979943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ignoredErrors>
    <ignoredError sqref="F3:F8 F10:F14" formulaRange="1"/>
    <ignoredError sqref="J8 J11:J12" 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7.875" style="0" customWidth="1"/>
    <col min="4" max="4" width="17.50390625" style="0" customWidth="1"/>
    <col min="5" max="5" width="18.50390625" style="0" customWidth="1"/>
    <col min="9" max="9" width="11.00390625" style="0" customWidth="1"/>
  </cols>
  <sheetData>
    <row r="1" spans="1:5" ht="22.5" customHeight="1" thickBot="1">
      <c r="A1" s="150" t="s">
        <v>100</v>
      </c>
      <c r="B1" s="151"/>
      <c r="C1" s="151"/>
      <c r="D1" s="151"/>
      <c r="E1" s="152"/>
    </row>
    <row r="2" spans="1:5" ht="20.25" thickBot="1">
      <c r="A2" s="150" t="s">
        <v>24</v>
      </c>
      <c r="B2" s="152"/>
      <c r="C2" s="109" t="s">
        <v>101</v>
      </c>
      <c r="D2" s="109" t="s">
        <v>102</v>
      </c>
      <c r="E2" s="110" t="s">
        <v>27</v>
      </c>
    </row>
    <row r="3" spans="1:5" ht="20.25" thickBot="1">
      <c r="A3" s="155" t="s">
        <v>28</v>
      </c>
      <c r="B3" s="111" t="s">
        <v>29</v>
      </c>
      <c r="C3" s="121">
        <v>102517</v>
      </c>
      <c r="D3" s="121">
        <f>'11月'!F3</f>
        <v>80685</v>
      </c>
      <c r="E3" s="122">
        <f aca="true" t="shared" si="0" ref="E3:E13">D3-C3</f>
        <v>-21832</v>
      </c>
    </row>
    <row r="4" spans="1:5" ht="20.25" thickBot="1">
      <c r="A4" s="155"/>
      <c r="B4" s="111" t="s">
        <v>30</v>
      </c>
      <c r="C4" s="121">
        <v>38649</v>
      </c>
      <c r="D4" s="121">
        <f>'11月'!F4</f>
        <v>40276</v>
      </c>
      <c r="E4" s="121">
        <f t="shared" si="0"/>
        <v>1627</v>
      </c>
    </row>
    <row r="5" spans="1:5" ht="20.25" thickBot="1">
      <c r="A5" s="155"/>
      <c r="B5" s="111" t="s">
        <v>31</v>
      </c>
      <c r="C5" s="121">
        <v>3510</v>
      </c>
      <c r="D5" s="121">
        <f>'11月'!F5</f>
        <v>14301</v>
      </c>
      <c r="E5" s="121">
        <f t="shared" si="0"/>
        <v>10791</v>
      </c>
    </row>
    <row r="6" spans="1:5" ht="20.25" thickBot="1">
      <c r="A6" s="155"/>
      <c r="B6" s="111" t="s">
        <v>32</v>
      </c>
      <c r="C6" s="121">
        <v>7074</v>
      </c>
      <c r="D6" s="121">
        <f>'11月'!F6</f>
        <v>7934</v>
      </c>
      <c r="E6" s="121">
        <f t="shared" si="0"/>
        <v>860</v>
      </c>
    </row>
    <row r="7" spans="1:5" ht="20.25" thickBot="1">
      <c r="A7" s="155"/>
      <c r="B7" s="111" t="s">
        <v>33</v>
      </c>
      <c r="C7" s="121">
        <v>10983</v>
      </c>
      <c r="D7" s="121">
        <f>'11月'!F7</f>
        <v>6734</v>
      </c>
      <c r="E7" s="122">
        <f t="shared" si="0"/>
        <v>-4249</v>
      </c>
    </row>
    <row r="8" spans="1:5" ht="20.25" thickBot="1">
      <c r="A8" s="155"/>
      <c r="B8" s="111" t="s">
        <v>34</v>
      </c>
      <c r="C8" s="121">
        <v>37003</v>
      </c>
      <c r="D8" s="121">
        <f>'11月'!F8</f>
        <v>27547</v>
      </c>
      <c r="E8" s="122">
        <f t="shared" si="0"/>
        <v>-9456</v>
      </c>
    </row>
    <row r="9" spans="1:5" ht="20.25" thickBot="1">
      <c r="A9" s="155"/>
      <c r="B9" s="111" t="s">
        <v>35</v>
      </c>
      <c r="C9" s="121">
        <v>17945</v>
      </c>
      <c r="D9" s="121">
        <f>'11月'!F9</f>
        <v>15415</v>
      </c>
      <c r="E9" s="122">
        <f t="shared" si="0"/>
        <v>-2530</v>
      </c>
    </row>
    <row r="10" spans="1:5" ht="20.25" thickBot="1">
      <c r="A10" s="155"/>
      <c r="B10" s="111" t="s">
        <v>0</v>
      </c>
      <c r="C10" s="121">
        <v>3277</v>
      </c>
      <c r="D10" s="121">
        <f>'11月'!F10</f>
        <v>2929</v>
      </c>
      <c r="E10" s="122">
        <f>D10-C10</f>
        <v>-348</v>
      </c>
    </row>
    <row r="11" spans="1:5" ht="20.25" thickBot="1">
      <c r="A11" s="155"/>
      <c r="B11" s="111" t="s">
        <v>1</v>
      </c>
      <c r="C11" s="121">
        <v>6271</v>
      </c>
      <c r="D11" s="121">
        <f>'11月'!F11</f>
        <v>8194</v>
      </c>
      <c r="E11" s="121">
        <f t="shared" si="0"/>
        <v>1923</v>
      </c>
    </row>
    <row r="12" spans="1:5" ht="20.25" thickBot="1">
      <c r="A12" s="155"/>
      <c r="B12" s="111" t="s">
        <v>36</v>
      </c>
      <c r="C12" s="121">
        <v>15750</v>
      </c>
      <c r="D12" s="121">
        <f>'11月'!F12</f>
        <v>16401</v>
      </c>
      <c r="E12" s="121">
        <f t="shared" si="0"/>
        <v>651</v>
      </c>
    </row>
    <row r="13" spans="1:5" ht="20.25" thickBot="1">
      <c r="A13" s="155"/>
      <c r="B13" s="111" t="s">
        <v>38</v>
      </c>
      <c r="C13" s="121">
        <v>11790</v>
      </c>
      <c r="D13" s="121">
        <f>'11月'!F13</f>
        <v>49800</v>
      </c>
      <c r="E13" s="121">
        <f t="shared" si="0"/>
        <v>38010</v>
      </c>
    </row>
    <row r="14" spans="1:5" ht="20.25" thickBot="1">
      <c r="A14" s="155"/>
      <c r="B14" s="111" t="s">
        <v>40</v>
      </c>
      <c r="C14" s="121">
        <v>101200</v>
      </c>
      <c r="D14" s="121">
        <f>'11月'!F14</f>
        <v>53000</v>
      </c>
      <c r="E14" s="122">
        <f>D14-C14</f>
        <v>-48200</v>
      </c>
    </row>
    <row r="15" spans="1:5" ht="20.25" thickBot="1">
      <c r="A15" s="153" t="s">
        <v>6</v>
      </c>
      <c r="B15" s="154"/>
      <c r="C15" s="113">
        <f>SUM(C3:C14)</f>
        <v>355969</v>
      </c>
      <c r="D15" s="121">
        <f>SUM(D3:D14)</f>
        <v>323216</v>
      </c>
      <c r="E15" s="123">
        <f>D15-C15</f>
        <v>-32753</v>
      </c>
    </row>
  </sheetData>
  <sheetProtection/>
  <mergeCells count="4">
    <mergeCell ref="A1:E1"/>
    <mergeCell ref="A2:B2"/>
    <mergeCell ref="A3:A14"/>
    <mergeCell ref="A15:B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4">
      <selection activeCell="K12" sqref="K12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  <col min="10" max="10" width="10.625" style="0" bestFit="1" customWidth="1"/>
    <col min="19" max="19" width="8.875" style="0" customWidth="1"/>
  </cols>
  <sheetData>
    <row r="1" spans="1:12" ht="22.5" thickBot="1">
      <c r="A1" s="132" t="s">
        <v>51</v>
      </c>
      <c r="B1" s="133"/>
      <c r="C1" s="133"/>
      <c r="D1" s="133"/>
      <c r="E1" s="133"/>
      <c r="F1" s="133"/>
      <c r="G1" s="134"/>
      <c r="H1" s="1"/>
      <c r="I1" s="1"/>
      <c r="J1" s="1"/>
      <c r="K1" s="1"/>
      <c r="L1" s="1"/>
    </row>
    <row r="2" spans="1:12" ht="39.75" thickBot="1">
      <c r="A2" s="30" t="s">
        <v>7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6" t="s">
        <v>8</v>
      </c>
      <c r="H2" s="1"/>
      <c r="I2" s="1"/>
      <c r="J2" t="s">
        <v>9</v>
      </c>
      <c r="K2" s="1"/>
      <c r="L2" s="1"/>
    </row>
    <row r="3" spans="1:12" ht="20.25" thickBot="1">
      <c r="A3" s="31" t="s">
        <v>10</v>
      </c>
      <c r="B3" s="15" t="s">
        <v>11</v>
      </c>
      <c r="C3" s="16">
        <v>88399</v>
      </c>
      <c r="D3" s="21">
        <v>44990</v>
      </c>
      <c r="E3" s="22">
        <v>43409</v>
      </c>
      <c r="F3" s="2">
        <f>SUM(D3:E3)</f>
        <v>88399</v>
      </c>
      <c r="G3" s="9" t="s">
        <v>11</v>
      </c>
      <c r="H3" s="1"/>
      <c r="I3" s="8"/>
      <c r="J3" s="7">
        <f>F3-C3</f>
        <v>0</v>
      </c>
      <c r="K3" s="1"/>
      <c r="L3" s="1"/>
    </row>
    <row r="4" spans="1:12" ht="19.5">
      <c r="A4" s="32" t="s">
        <v>12</v>
      </c>
      <c r="B4" s="17" t="s">
        <v>11</v>
      </c>
      <c r="C4" s="16">
        <v>49046</v>
      </c>
      <c r="D4" s="23">
        <v>23234</v>
      </c>
      <c r="E4" s="23">
        <v>25812</v>
      </c>
      <c r="F4" s="3">
        <f>SUM(D4:E4)</f>
        <v>49046</v>
      </c>
      <c r="G4" s="10" t="s">
        <v>11</v>
      </c>
      <c r="H4" s="1"/>
      <c r="I4" s="8"/>
      <c r="J4" s="7">
        <f>F4-C4</f>
        <v>0</v>
      </c>
      <c r="K4" s="1"/>
      <c r="L4" s="1"/>
    </row>
    <row r="5" spans="1:12" ht="19.5">
      <c r="A5" s="32" t="s">
        <v>13</v>
      </c>
      <c r="B5" s="18">
        <v>13243</v>
      </c>
      <c r="C5" s="14">
        <v>168</v>
      </c>
      <c r="D5" s="24">
        <v>7623</v>
      </c>
      <c r="E5" s="24">
        <v>5788</v>
      </c>
      <c r="F5" s="3">
        <f aca="true" t="shared" si="0" ref="F5:F11">SUM(D5:E5)</f>
        <v>13411</v>
      </c>
      <c r="G5" s="10">
        <v>3634266</v>
      </c>
      <c r="H5" s="8"/>
      <c r="I5" s="8"/>
      <c r="J5" s="7">
        <f>F5-C5-B5</f>
        <v>0</v>
      </c>
      <c r="K5" s="1"/>
      <c r="L5" s="1"/>
    </row>
    <row r="6" spans="1:12" ht="19.5">
      <c r="A6" s="32" t="s">
        <v>14</v>
      </c>
      <c r="B6" s="17">
        <v>3694</v>
      </c>
      <c r="C6" s="13">
        <v>4383</v>
      </c>
      <c r="D6" s="24">
        <v>5462</v>
      </c>
      <c r="E6" s="24">
        <v>2615</v>
      </c>
      <c r="F6" s="3">
        <f t="shared" si="0"/>
        <v>8077</v>
      </c>
      <c r="G6" s="10">
        <f>B6*150</f>
        <v>554100</v>
      </c>
      <c r="H6" s="8"/>
      <c r="I6" s="8"/>
      <c r="J6" s="7">
        <f>F6-C6-B6</f>
        <v>0</v>
      </c>
      <c r="K6" s="1"/>
      <c r="L6" s="1"/>
    </row>
    <row r="7" spans="1:12" ht="20.25" thickBot="1">
      <c r="A7" s="33" t="s">
        <v>15</v>
      </c>
      <c r="B7" s="18">
        <v>8479</v>
      </c>
      <c r="C7" s="14">
        <v>1098</v>
      </c>
      <c r="D7" s="24">
        <v>6452</v>
      </c>
      <c r="E7" s="24">
        <v>3125</v>
      </c>
      <c r="F7" s="3">
        <f t="shared" si="0"/>
        <v>9577</v>
      </c>
      <c r="G7" s="10">
        <v>1904611</v>
      </c>
      <c r="H7" s="8"/>
      <c r="I7" s="8"/>
      <c r="J7" s="7">
        <f>F7-C7-B7</f>
        <v>0</v>
      </c>
      <c r="K7" s="1"/>
      <c r="L7" s="1"/>
    </row>
    <row r="8" spans="1:12" ht="19.5">
      <c r="A8" s="33" t="s">
        <v>16</v>
      </c>
      <c r="B8" s="18" t="s">
        <v>11</v>
      </c>
      <c r="C8" s="16">
        <v>32843</v>
      </c>
      <c r="D8" s="23">
        <v>21265</v>
      </c>
      <c r="E8" s="23">
        <v>11578</v>
      </c>
      <c r="F8" s="3">
        <f t="shared" si="0"/>
        <v>32843</v>
      </c>
      <c r="G8" s="10" t="s">
        <v>11</v>
      </c>
      <c r="H8" s="1"/>
      <c r="I8" s="8"/>
      <c r="J8" s="7">
        <f>F8-C8</f>
        <v>0</v>
      </c>
      <c r="K8" s="1"/>
      <c r="L8" s="1"/>
    </row>
    <row r="9" spans="1:12" ht="19.5">
      <c r="A9" s="33" t="s">
        <v>17</v>
      </c>
      <c r="B9" s="17">
        <v>1230</v>
      </c>
      <c r="C9" s="13">
        <v>9025</v>
      </c>
      <c r="D9" s="23">
        <v>3500</v>
      </c>
      <c r="E9" s="23">
        <v>6755</v>
      </c>
      <c r="F9" s="3">
        <f t="shared" si="0"/>
        <v>10255</v>
      </c>
      <c r="G9" s="10">
        <v>135300</v>
      </c>
      <c r="H9" s="8"/>
      <c r="I9" s="8"/>
      <c r="J9" s="7">
        <f>F9-C9-B9</f>
        <v>0</v>
      </c>
      <c r="K9" s="1"/>
      <c r="L9" s="1"/>
    </row>
    <row r="10" spans="1:12" ht="48" customHeight="1" thickBot="1">
      <c r="A10" s="32" t="s">
        <v>0</v>
      </c>
      <c r="B10" s="156" t="s">
        <v>107</v>
      </c>
      <c r="C10" s="157"/>
      <c r="D10" s="157"/>
      <c r="E10" s="157"/>
      <c r="F10" s="158">
        <v>0</v>
      </c>
      <c r="G10" s="159"/>
      <c r="H10" s="8"/>
      <c r="I10" s="8"/>
      <c r="J10" s="125" t="s">
        <v>106</v>
      </c>
      <c r="K10" s="1"/>
      <c r="L10" s="1"/>
    </row>
    <row r="11" spans="1:12" ht="19.5">
      <c r="A11" s="32" t="s">
        <v>1</v>
      </c>
      <c r="B11" s="18" t="s">
        <v>11</v>
      </c>
      <c r="C11" s="16">
        <v>6063</v>
      </c>
      <c r="D11" s="24">
        <v>1162</v>
      </c>
      <c r="E11" s="24">
        <v>4901</v>
      </c>
      <c r="F11" s="3">
        <f t="shared" si="0"/>
        <v>6063</v>
      </c>
      <c r="G11" s="10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34" t="s">
        <v>18</v>
      </c>
      <c r="B12" s="38">
        <v>19654</v>
      </c>
      <c r="C12" s="39">
        <v>1564</v>
      </c>
      <c r="D12" s="40">
        <v>5135</v>
      </c>
      <c r="E12" s="40">
        <v>16083</v>
      </c>
      <c r="F12" s="41">
        <f>SUM(D12:E12)</f>
        <v>21218</v>
      </c>
      <c r="G12" s="37">
        <f>B12*200</f>
        <v>3930800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34" t="s">
        <v>19</v>
      </c>
      <c r="B13" s="38" t="s">
        <v>11</v>
      </c>
      <c r="C13" s="16">
        <v>48500</v>
      </c>
      <c r="D13" s="40">
        <v>36600</v>
      </c>
      <c r="E13" s="40">
        <v>11900</v>
      </c>
      <c r="F13" s="41">
        <f>SUM(D13:E13)</f>
        <v>48500</v>
      </c>
      <c r="G13" s="37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34" t="s">
        <v>20</v>
      </c>
      <c r="B14" s="19" t="s">
        <v>11</v>
      </c>
      <c r="C14" s="16">
        <v>56500</v>
      </c>
      <c r="D14" s="25">
        <v>25000</v>
      </c>
      <c r="E14" s="25">
        <v>31500</v>
      </c>
      <c r="F14" s="4">
        <f>SUM(D14:E14)</f>
        <v>56500</v>
      </c>
      <c r="G14" s="12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35" t="s">
        <v>21</v>
      </c>
      <c r="B15" s="20">
        <f aca="true" t="shared" si="1" ref="B15:G15">SUM(B3:B14)</f>
        <v>46300</v>
      </c>
      <c r="C15" s="20">
        <f t="shared" si="1"/>
        <v>297589</v>
      </c>
      <c r="D15" s="26">
        <f t="shared" si="1"/>
        <v>180423</v>
      </c>
      <c r="E15" s="26">
        <f t="shared" si="1"/>
        <v>163466</v>
      </c>
      <c r="F15" s="6">
        <f t="shared" si="1"/>
        <v>343889</v>
      </c>
      <c r="G15" s="6">
        <f t="shared" si="1"/>
        <v>10159077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2">
    <mergeCell ref="A1:G1"/>
    <mergeCell ref="B10:E10"/>
  </mergeCells>
  <printOptions/>
  <pageMargins left="0.7" right="0.7" top="0.75" bottom="0.75" header="0.3" footer="0.3"/>
  <pageSetup horizontalDpi="300" verticalDpi="300" orientation="portrait" paperSize="9" r:id="rId2"/>
  <ignoredErrors>
    <ignoredError sqref="J8 J11:J12" formula="1"/>
    <ignoredError sqref="F2:F9 F11:F14" formulaRange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7.875" style="0" customWidth="1"/>
    <col min="4" max="4" width="17.50390625" style="0" customWidth="1"/>
    <col min="5" max="5" width="18.50390625" style="0" customWidth="1"/>
    <col min="9" max="9" width="11.00390625" style="0" customWidth="1"/>
  </cols>
  <sheetData>
    <row r="1" spans="1:5" ht="22.5" customHeight="1" thickBot="1">
      <c r="A1" s="150" t="s">
        <v>103</v>
      </c>
      <c r="B1" s="151"/>
      <c r="C1" s="151"/>
      <c r="D1" s="151"/>
      <c r="E1" s="152"/>
    </row>
    <row r="2" spans="1:5" ht="20.25" thickBot="1">
      <c r="A2" s="150" t="s">
        <v>24</v>
      </c>
      <c r="B2" s="152"/>
      <c r="C2" s="109" t="s">
        <v>104</v>
      </c>
      <c r="D2" s="109" t="s">
        <v>105</v>
      </c>
      <c r="E2" s="110" t="s">
        <v>27</v>
      </c>
    </row>
    <row r="3" spans="1:5" ht="20.25" thickBot="1">
      <c r="A3" s="155" t="s">
        <v>28</v>
      </c>
      <c r="B3" s="111" t="s">
        <v>29</v>
      </c>
      <c r="C3" s="121">
        <v>108667</v>
      </c>
      <c r="D3" s="121">
        <f>'12月'!F3</f>
        <v>88399</v>
      </c>
      <c r="E3" s="122">
        <f aca="true" t="shared" si="0" ref="E3:E13">D3-C3</f>
        <v>-20268</v>
      </c>
    </row>
    <row r="4" spans="1:5" ht="20.25" thickBot="1">
      <c r="A4" s="155"/>
      <c r="B4" s="111" t="s">
        <v>30</v>
      </c>
      <c r="C4" s="121">
        <v>36833</v>
      </c>
      <c r="D4" s="121">
        <f>'12月'!F4</f>
        <v>49046</v>
      </c>
      <c r="E4" s="121">
        <f t="shared" si="0"/>
        <v>12213</v>
      </c>
    </row>
    <row r="5" spans="1:5" ht="20.25" thickBot="1">
      <c r="A5" s="155"/>
      <c r="B5" s="111" t="s">
        <v>31</v>
      </c>
      <c r="C5" s="121">
        <v>17234</v>
      </c>
      <c r="D5" s="121">
        <f>'12月'!F5</f>
        <v>13411</v>
      </c>
      <c r="E5" s="122">
        <f t="shared" si="0"/>
        <v>-3823</v>
      </c>
    </row>
    <row r="6" spans="1:5" ht="20.25" thickBot="1">
      <c r="A6" s="155"/>
      <c r="B6" s="111" t="s">
        <v>32</v>
      </c>
      <c r="C6" s="121">
        <v>6037</v>
      </c>
      <c r="D6" s="121">
        <f>'12月'!F6</f>
        <v>8077</v>
      </c>
      <c r="E6" s="121">
        <f t="shared" si="0"/>
        <v>2040</v>
      </c>
    </row>
    <row r="7" spans="1:5" ht="20.25" thickBot="1">
      <c r="A7" s="155"/>
      <c r="B7" s="111" t="s">
        <v>33</v>
      </c>
      <c r="C7" s="121">
        <v>10619</v>
      </c>
      <c r="D7" s="121">
        <f>'12月'!F7</f>
        <v>9577</v>
      </c>
      <c r="E7" s="122">
        <f t="shared" si="0"/>
        <v>-1042</v>
      </c>
    </row>
    <row r="8" spans="1:5" ht="20.25" thickBot="1">
      <c r="A8" s="155"/>
      <c r="B8" s="111" t="s">
        <v>34</v>
      </c>
      <c r="C8" s="121">
        <v>37368</v>
      </c>
      <c r="D8" s="121">
        <f>'12月'!F8</f>
        <v>32843</v>
      </c>
      <c r="E8" s="122">
        <f t="shared" si="0"/>
        <v>-4525</v>
      </c>
    </row>
    <row r="9" spans="1:5" ht="20.25" thickBot="1">
      <c r="A9" s="155"/>
      <c r="B9" s="111" t="s">
        <v>35</v>
      </c>
      <c r="C9" s="121">
        <v>11090</v>
      </c>
      <c r="D9" s="121">
        <f>'12月'!F9</f>
        <v>10255</v>
      </c>
      <c r="E9" s="122">
        <f t="shared" si="0"/>
        <v>-835</v>
      </c>
    </row>
    <row r="10" spans="1:5" ht="20.25" thickBot="1">
      <c r="A10" s="155"/>
      <c r="B10" s="111" t="s">
        <v>0</v>
      </c>
      <c r="C10" s="121">
        <v>5493</v>
      </c>
      <c r="D10" s="121">
        <f>'12月'!F10</f>
        <v>0</v>
      </c>
      <c r="E10" s="124" t="s">
        <v>106</v>
      </c>
    </row>
    <row r="11" spans="1:5" ht="20.25" thickBot="1">
      <c r="A11" s="155"/>
      <c r="B11" s="111" t="s">
        <v>1</v>
      </c>
      <c r="C11" s="121">
        <v>7619</v>
      </c>
      <c r="D11" s="121">
        <f>'12月'!F11</f>
        <v>6063</v>
      </c>
      <c r="E11" s="122">
        <f t="shared" si="0"/>
        <v>-1556</v>
      </c>
    </row>
    <row r="12" spans="1:5" ht="20.25" thickBot="1">
      <c r="A12" s="155"/>
      <c r="B12" s="111" t="s">
        <v>36</v>
      </c>
      <c r="C12" s="121">
        <v>21239</v>
      </c>
      <c r="D12" s="121">
        <f>'12月'!F12</f>
        <v>21218</v>
      </c>
      <c r="E12" s="122">
        <f t="shared" si="0"/>
        <v>-21</v>
      </c>
    </row>
    <row r="13" spans="1:5" ht="20.25" thickBot="1">
      <c r="A13" s="155"/>
      <c r="B13" s="111" t="s">
        <v>38</v>
      </c>
      <c r="C13" s="121">
        <v>10600</v>
      </c>
      <c r="D13" s="121">
        <f>'12月'!F13</f>
        <v>48500</v>
      </c>
      <c r="E13" s="121">
        <f t="shared" si="0"/>
        <v>37900</v>
      </c>
    </row>
    <row r="14" spans="1:5" ht="20.25" thickBot="1">
      <c r="A14" s="155"/>
      <c r="B14" s="111" t="s">
        <v>40</v>
      </c>
      <c r="C14" s="121">
        <v>103350</v>
      </c>
      <c r="D14" s="121">
        <f>'12月'!F14</f>
        <v>56500</v>
      </c>
      <c r="E14" s="122">
        <f>D14-C14</f>
        <v>-46850</v>
      </c>
    </row>
    <row r="15" spans="1:5" ht="20.25" thickBot="1">
      <c r="A15" s="153" t="s">
        <v>6</v>
      </c>
      <c r="B15" s="154"/>
      <c r="C15" s="113">
        <f>SUM(C3:C14)</f>
        <v>376149</v>
      </c>
      <c r="D15" s="121">
        <f>SUM(D3:D14)</f>
        <v>343889</v>
      </c>
      <c r="E15" s="123">
        <f>D15-C15</f>
        <v>-32260</v>
      </c>
    </row>
  </sheetData>
  <sheetProtection/>
  <mergeCells count="4">
    <mergeCell ref="A1:E1"/>
    <mergeCell ref="A2:B2"/>
    <mergeCell ref="A3:A14"/>
    <mergeCell ref="A15:B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7" sqref="B27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2.50390625" style="0" customWidth="1"/>
    <col min="4" max="4" width="13.25390625" style="0" customWidth="1"/>
    <col min="5" max="5" width="18.50390625" style="0" customWidth="1"/>
  </cols>
  <sheetData>
    <row r="1" spans="1:5" ht="22.5" customHeight="1" thickBot="1">
      <c r="A1" s="137" t="s">
        <v>23</v>
      </c>
      <c r="B1" s="138"/>
      <c r="C1" s="138"/>
      <c r="D1" s="138"/>
      <c r="E1" s="139"/>
    </row>
    <row r="2" spans="1:5" ht="16.5" thickBot="1">
      <c r="A2" s="140" t="s">
        <v>24</v>
      </c>
      <c r="B2" s="141"/>
      <c r="C2" s="42" t="s">
        <v>25</v>
      </c>
      <c r="D2" s="42" t="s">
        <v>26</v>
      </c>
      <c r="E2" s="48" t="s">
        <v>27</v>
      </c>
    </row>
    <row r="3" spans="1:5" ht="16.5" thickBot="1">
      <c r="A3" s="142" t="s">
        <v>28</v>
      </c>
      <c r="B3" s="43" t="s">
        <v>29</v>
      </c>
      <c r="C3" s="44">
        <v>104383</v>
      </c>
      <c r="D3" s="44">
        <v>191308</v>
      </c>
      <c r="E3" s="44">
        <f aca="true" t="shared" si="0" ref="E3:E13">D3-C3</f>
        <v>86925</v>
      </c>
    </row>
    <row r="4" spans="1:5" ht="16.5" thickBot="1">
      <c r="A4" s="143"/>
      <c r="B4" s="43" t="s">
        <v>30</v>
      </c>
      <c r="C4" s="44">
        <v>47820</v>
      </c>
      <c r="D4" s="44">
        <v>82672</v>
      </c>
      <c r="E4" s="44">
        <f t="shared" si="0"/>
        <v>34852</v>
      </c>
    </row>
    <row r="5" spans="1:5" ht="16.5" thickBot="1">
      <c r="A5" s="143"/>
      <c r="B5" s="43" t="s">
        <v>31</v>
      </c>
      <c r="C5" s="44">
        <v>11966</v>
      </c>
      <c r="D5" s="44">
        <v>15749</v>
      </c>
      <c r="E5" s="44">
        <f t="shared" si="0"/>
        <v>3783</v>
      </c>
    </row>
    <row r="6" spans="1:5" ht="16.5" thickBot="1">
      <c r="A6" s="143"/>
      <c r="B6" s="43" t="s">
        <v>32</v>
      </c>
      <c r="C6" s="44">
        <v>8349</v>
      </c>
      <c r="D6" s="44">
        <v>7993</v>
      </c>
      <c r="E6" s="44">
        <f t="shared" si="0"/>
        <v>-356</v>
      </c>
    </row>
    <row r="7" spans="1:5" ht="16.5" thickBot="1">
      <c r="A7" s="143"/>
      <c r="B7" s="43" t="s">
        <v>33</v>
      </c>
      <c r="C7" s="44">
        <v>19268</v>
      </c>
      <c r="D7" s="44">
        <v>18478</v>
      </c>
      <c r="E7" s="44">
        <f t="shared" si="0"/>
        <v>-790</v>
      </c>
    </row>
    <row r="8" spans="1:5" ht="16.5" thickBot="1">
      <c r="A8" s="143"/>
      <c r="B8" s="43" t="s">
        <v>34</v>
      </c>
      <c r="C8" s="44">
        <v>34474</v>
      </c>
      <c r="D8" s="44">
        <v>65263</v>
      </c>
      <c r="E8" s="44">
        <f t="shared" si="0"/>
        <v>30789</v>
      </c>
    </row>
    <row r="9" spans="1:5" ht="16.5" thickBot="1">
      <c r="A9" s="143"/>
      <c r="B9" s="43" t="s">
        <v>35</v>
      </c>
      <c r="C9" s="44">
        <v>12350</v>
      </c>
      <c r="D9" s="44">
        <v>17885</v>
      </c>
      <c r="E9" s="44">
        <f t="shared" si="0"/>
        <v>5535</v>
      </c>
    </row>
    <row r="10" spans="1:5" ht="16.5" thickBot="1">
      <c r="A10" s="143"/>
      <c r="B10" s="43" t="s">
        <v>0</v>
      </c>
      <c r="C10" s="44">
        <v>6469</v>
      </c>
      <c r="D10" s="44">
        <v>10775</v>
      </c>
      <c r="E10" s="44">
        <f>D10-C10</f>
        <v>4306</v>
      </c>
    </row>
    <row r="11" spans="1:5" ht="16.5" thickBot="1">
      <c r="A11" s="143"/>
      <c r="B11" s="43" t="s">
        <v>1</v>
      </c>
      <c r="C11" s="44">
        <v>8005</v>
      </c>
      <c r="D11" s="44">
        <v>9853</v>
      </c>
      <c r="E11" s="44">
        <f t="shared" si="0"/>
        <v>1848</v>
      </c>
    </row>
    <row r="12" spans="1:5" ht="16.5" thickBot="1">
      <c r="A12" s="144"/>
      <c r="B12" s="43" t="s">
        <v>36</v>
      </c>
      <c r="C12" s="44">
        <v>25106</v>
      </c>
      <c r="D12" s="44">
        <v>39755</v>
      </c>
      <c r="E12" s="44">
        <f t="shared" si="0"/>
        <v>14649</v>
      </c>
    </row>
    <row r="13" spans="1:5" ht="16.5" thickBot="1">
      <c r="A13" s="145" t="s">
        <v>65</v>
      </c>
      <c r="B13" s="146"/>
      <c r="C13" s="45">
        <f>SUM(C3:C12)</f>
        <v>278190</v>
      </c>
      <c r="D13" s="45">
        <f>SUM(D3:D12)</f>
        <v>459731</v>
      </c>
      <c r="E13" s="49">
        <f t="shared" si="0"/>
        <v>181541</v>
      </c>
    </row>
    <row r="14" spans="1:5" ht="16.5" thickBot="1">
      <c r="A14" s="147" t="s">
        <v>37</v>
      </c>
      <c r="B14" s="47" t="s">
        <v>38</v>
      </c>
      <c r="C14" s="46" t="s">
        <v>39</v>
      </c>
      <c r="D14" s="45">
        <v>15790</v>
      </c>
      <c r="E14" s="46" t="s">
        <v>39</v>
      </c>
    </row>
    <row r="15" spans="1:5" ht="16.5" thickBot="1">
      <c r="A15" s="148"/>
      <c r="B15" s="47" t="s">
        <v>40</v>
      </c>
      <c r="C15" s="46" t="s">
        <v>39</v>
      </c>
      <c r="D15" s="45">
        <v>362200</v>
      </c>
      <c r="E15" s="46" t="s">
        <v>39</v>
      </c>
    </row>
    <row r="16" spans="1:5" ht="16.5" thickBot="1">
      <c r="A16" s="135" t="s">
        <v>6</v>
      </c>
      <c r="B16" s="136"/>
      <c r="C16" s="45">
        <f>SUM(C3:C12)</f>
        <v>278190</v>
      </c>
      <c r="D16" s="45">
        <f>SUM(D3:D12,D14:D15)</f>
        <v>837721</v>
      </c>
      <c r="E16" s="49">
        <f>D16-C16</f>
        <v>559531</v>
      </c>
    </row>
  </sheetData>
  <sheetProtection/>
  <mergeCells count="6">
    <mergeCell ref="A16:B16"/>
    <mergeCell ref="A1:E1"/>
    <mergeCell ref="A2:B2"/>
    <mergeCell ref="A3:A12"/>
    <mergeCell ref="A13:B13"/>
    <mergeCell ref="A14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3" sqref="A13:IV13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  <col min="10" max="10" width="10.625" style="0" bestFit="1" customWidth="1"/>
    <col min="19" max="19" width="8.875" style="0" customWidth="1"/>
  </cols>
  <sheetData>
    <row r="1" spans="1:12" ht="22.5" thickBot="1">
      <c r="A1" s="149" t="s">
        <v>41</v>
      </c>
      <c r="B1" s="149"/>
      <c r="C1" s="149"/>
      <c r="D1" s="149"/>
      <c r="E1" s="149"/>
      <c r="F1" s="149"/>
      <c r="G1" s="149"/>
      <c r="H1" s="1"/>
      <c r="I1" s="1"/>
      <c r="J1" s="1"/>
      <c r="K1" s="1"/>
      <c r="L1" s="1"/>
    </row>
    <row r="2" spans="1:12" ht="39.75" thickBot="1">
      <c r="A2" s="77" t="s">
        <v>7</v>
      </c>
      <c r="B2" s="78" t="s">
        <v>2</v>
      </c>
      <c r="C2" s="78" t="s">
        <v>3</v>
      </c>
      <c r="D2" s="78" t="s">
        <v>4</v>
      </c>
      <c r="E2" s="78" t="s">
        <v>5</v>
      </c>
      <c r="F2" s="79" t="s">
        <v>6</v>
      </c>
      <c r="G2" s="78" t="s">
        <v>8</v>
      </c>
      <c r="H2" s="1"/>
      <c r="I2" s="1"/>
      <c r="J2" t="s">
        <v>9</v>
      </c>
      <c r="K2" s="1"/>
      <c r="L2" s="1"/>
    </row>
    <row r="3" spans="1:12" ht="20.25" thickBot="1">
      <c r="A3" s="80" t="s">
        <v>10</v>
      </c>
      <c r="B3" s="81" t="s">
        <v>11</v>
      </c>
      <c r="C3" s="81">
        <v>119384</v>
      </c>
      <c r="D3" s="82">
        <v>60922</v>
      </c>
      <c r="E3" s="83">
        <v>58462</v>
      </c>
      <c r="F3" s="84">
        <f aca="true" t="shared" si="0" ref="F3:F14">SUM(D3:E3)</f>
        <v>119384</v>
      </c>
      <c r="G3" s="85" t="s">
        <v>11</v>
      </c>
      <c r="H3" s="1"/>
      <c r="I3" s="8"/>
      <c r="J3" s="7">
        <f>F3-C3</f>
        <v>0</v>
      </c>
      <c r="K3" s="1"/>
      <c r="L3" s="1"/>
    </row>
    <row r="4" spans="1:12" ht="20.25" thickBot="1">
      <c r="A4" s="86" t="s">
        <v>12</v>
      </c>
      <c r="B4" s="81" t="s">
        <v>11</v>
      </c>
      <c r="C4" s="81">
        <v>65085</v>
      </c>
      <c r="D4" s="82">
        <v>37326</v>
      </c>
      <c r="E4" s="82">
        <v>27759</v>
      </c>
      <c r="F4" s="84">
        <f t="shared" si="0"/>
        <v>65085</v>
      </c>
      <c r="G4" s="85" t="s">
        <v>11</v>
      </c>
      <c r="H4" s="1"/>
      <c r="I4" s="8"/>
      <c r="J4" s="7">
        <f>F4-C4</f>
        <v>0</v>
      </c>
      <c r="K4" s="1"/>
      <c r="L4" s="1"/>
    </row>
    <row r="5" spans="1:12" ht="20.25" thickBot="1">
      <c r="A5" s="86" t="s">
        <v>13</v>
      </c>
      <c r="B5" s="87">
        <v>14704</v>
      </c>
      <c r="C5" s="87">
        <v>80</v>
      </c>
      <c r="D5" s="83">
        <v>6090</v>
      </c>
      <c r="E5" s="83">
        <v>8694</v>
      </c>
      <c r="F5" s="84">
        <f t="shared" si="0"/>
        <v>14784</v>
      </c>
      <c r="G5" s="85">
        <f>B5*400</f>
        <v>5881600</v>
      </c>
      <c r="H5" s="8"/>
      <c r="I5" s="8"/>
      <c r="J5" s="7">
        <f>F5-C5-B5</f>
        <v>0</v>
      </c>
      <c r="K5" s="1"/>
      <c r="L5" s="1"/>
    </row>
    <row r="6" spans="1:12" ht="20.25" thickBot="1">
      <c r="A6" s="86" t="s">
        <v>14</v>
      </c>
      <c r="B6" s="81">
        <v>4470</v>
      </c>
      <c r="C6" s="81">
        <v>3652</v>
      </c>
      <c r="D6" s="83">
        <v>3880</v>
      </c>
      <c r="E6" s="83">
        <v>4242</v>
      </c>
      <c r="F6" s="84">
        <f t="shared" si="0"/>
        <v>8122</v>
      </c>
      <c r="G6" s="85">
        <f>B6*150</f>
        <v>670500</v>
      </c>
      <c r="H6" s="8"/>
      <c r="I6" s="8"/>
      <c r="J6" s="7">
        <f>F6-C6-B6</f>
        <v>0</v>
      </c>
      <c r="K6" s="1"/>
      <c r="L6" s="1"/>
    </row>
    <row r="7" spans="1:12" ht="20.25" thickBot="1">
      <c r="A7" s="80" t="s">
        <v>15</v>
      </c>
      <c r="B7" s="87">
        <v>13771</v>
      </c>
      <c r="C7" s="87">
        <v>4395</v>
      </c>
      <c r="D7" s="83">
        <v>8593</v>
      </c>
      <c r="E7" s="83">
        <v>9573</v>
      </c>
      <c r="F7" s="84">
        <f t="shared" si="0"/>
        <v>18166</v>
      </c>
      <c r="G7" s="85">
        <v>3711932</v>
      </c>
      <c r="H7" s="8"/>
      <c r="I7" s="8"/>
      <c r="J7" s="7">
        <f>F7-C7-B7</f>
        <v>0</v>
      </c>
      <c r="K7" s="1"/>
      <c r="L7" s="1"/>
    </row>
    <row r="8" spans="1:12" ht="20.25" thickBot="1">
      <c r="A8" s="80" t="s">
        <v>16</v>
      </c>
      <c r="B8" s="87" t="s">
        <v>11</v>
      </c>
      <c r="C8" s="81">
        <v>53133</v>
      </c>
      <c r="D8" s="82">
        <v>29756</v>
      </c>
      <c r="E8" s="82">
        <v>23377</v>
      </c>
      <c r="F8" s="84">
        <f t="shared" si="0"/>
        <v>53133</v>
      </c>
      <c r="G8" s="85" t="s">
        <v>11</v>
      </c>
      <c r="H8" s="1"/>
      <c r="I8" s="8"/>
      <c r="J8" s="7">
        <f>F8-C8</f>
        <v>0</v>
      </c>
      <c r="K8" s="1"/>
      <c r="L8" s="1"/>
    </row>
    <row r="9" spans="1:12" ht="20.25" thickBot="1">
      <c r="A9" s="80" t="s">
        <v>17</v>
      </c>
      <c r="B9" s="81">
        <v>2060</v>
      </c>
      <c r="C9" s="81">
        <v>22290</v>
      </c>
      <c r="D9" s="82">
        <v>14610</v>
      </c>
      <c r="E9" s="82">
        <v>9740</v>
      </c>
      <c r="F9" s="84">
        <f t="shared" si="0"/>
        <v>24350</v>
      </c>
      <c r="G9" s="85">
        <v>195700</v>
      </c>
      <c r="H9" s="8"/>
      <c r="I9" s="8"/>
      <c r="J9" s="7">
        <f>F9-C9-B9</f>
        <v>0</v>
      </c>
      <c r="K9" s="1"/>
      <c r="L9" s="1"/>
    </row>
    <row r="10" spans="1:12" ht="20.25" thickBot="1">
      <c r="A10" s="86" t="s">
        <v>0</v>
      </c>
      <c r="B10" s="87">
        <v>9739</v>
      </c>
      <c r="C10" s="87">
        <v>389</v>
      </c>
      <c r="D10" s="83">
        <v>5417</v>
      </c>
      <c r="E10" s="83">
        <v>4711</v>
      </c>
      <c r="F10" s="84">
        <f t="shared" si="0"/>
        <v>10128</v>
      </c>
      <c r="G10" s="88">
        <v>412030</v>
      </c>
      <c r="H10" s="8"/>
      <c r="I10" s="8"/>
      <c r="J10" s="7">
        <f>F10-C10-B10</f>
        <v>0</v>
      </c>
      <c r="K10" s="1"/>
      <c r="L10" s="1"/>
    </row>
    <row r="11" spans="1:12" ht="20.25" thickBot="1">
      <c r="A11" s="86" t="s">
        <v>1</v>
      </c>
      <c r="B11" s="87" t="s">
        <v>11</v>
      </c>
      <c r="C11" s="81">
        <v>9122</v>
      </c>
      <c r="D11" s="83">
        <v>3275</v>
      </c>
      <c r="E11" s="83">
        <v>5847</v>
      </c>
      <c r="F11" s="84">
        <f t="shared" si="0"/>
        <v>9122</v>
      </c>
      <c r="G11" s="85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86" t="s">
        <v>18</v>
      </c>
      <c r="B12" s="87">
        <v>39987</v>
      </c>
      <c r="C12" s="87">
        <v>2818</v>
      </c>
      <c r="D12" s="83">
        <v>20379</v>
      </c>
      <c r="E12" s="83">
        <v>22426</v>
      </c>
      <c r="F12" s="84">
        <f t="shared" si="0"/>
        <v>42805</v>
      </c>
      <c r="G12" s="85">
        <f>B12*200</f>
        <v>7997400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86" t="s">
        <v>19</v>
      </c>
      <c r="B13" s="87" t="s">
        <v>11</v>
      </c>
      <c r="C13" s="81">
        <v>18880</v>
      </c>
      <c r="D13" s="83">
        <v>10380</v>
      </c>
      <c r="E13" s="83">
        <v>8500</v>
      </c>
      <c r="F13" s="84">
        <f t="shared" si="0"/>
        <v>18880</v>
      </c>
      <c r="G13" s="85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86" t="s">
        <v>20</v>
      </c>
      <c r="B14" s="87" t="s">
        <v>11</v>
      </c>
      <c r="C14" s="81">
        <v>180800</v>
      </c>
      <c r="D14" s="83">
        <v>135800</v>
      </c>
      <c r="E14" s="83">
        <v>45000</v>
      </c>
      <c r="F14" s="84">
        <f t="shared" si="0"/>
        <v>180800</v>
      </c>
      <c r="G14" s="85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79" t="s">
        <v>21</v>
      </c>
      <c r="B15" s="89">
        <f aca="true" t="shared" si="1" ref="B15:G15">SUM(B3:B14)</f>
        <v>84731</v>
      </c>
      <c r="C15" s="89">
        <f t="shared" si="1"/>
        <v>480028</v>
      </c>
      <c r="D15" s="90">
        <f t="shared" si="1"/>
        <v>336428</v>
      </c>
      <c r="E15" s="90">
        <f t="shared" si="1"/>
        <v>228331</v>
      </c>
      <c r="F15" s="85">
        <f t="shared" si="1"/>
        <v>564759</v>
      </c>
      <c r="G15" s="85">
        <f t="shared" si="1"/>
        <v>18869162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2.50390625" style="0" customWidth="1"/>
    <col min="4" max="4" width="13.25390625" style="0" customWidth="1"/>
    <col min="5" max="5" width="18.50390625" style="0" customWidth="1"/>
    <col min="6" max="6" width="11.75390625" style="0" customWidth="1"/>
  </cols>
  <sheetData>
    <row r="1" spans="1:5" ht="22.5" customHeight="1" thickBot="1">
      <c r="A1" s="137" t="s">
        <v>66</v>
      </c>
      <c r="B1" s="138"/>
      <c r="C1" s="138"/>
      <c r="D1" s="138"/>
      <c r="E1" s="139"/>
    </row>
    <row r="2" spans="1:5" ht="16.5" thickBot="1">
      <c r="A2" s="140" t="s">
        <v>24</v>
      </c>
      <c r="B2" s="141"/>
      <c r="C2" s="42" t="s">
        <v>68</v>
      </c>
      <c r="D2" s="42" t="s">
        <v>67</v>
      </c>
      <c r="E2" s="48" t="s">
        <v>27</v>
      </c>
    </row>
    <row r="3" spans="1:5" ht="16.5" thickBot="1">
      <c r="A3" s="142" t="s">
        <v>28</v>
      </c>
      <c r="B3" s="43" t="s">
        <v>29</v>
      </c>
      <c r="C3" s="44">
        <v>394542</v>
      </c>
      <c r="D3" s="44">
        <v>119384</v>
      </c>
      <c r="E3" s="44">
        <f aca="true" t="shared" si="0" ref="E3:E13">D3-C3</f>
        <v>-275158</v>
      </c>
    </row>
    <row r="4" spans="1:5" ht="16.5" thickBot="1">
      <c r="A4" s="143"/>
      <c r="B4" s="43" t="s">
        <v>30</v>
      </c>
      <c r="C4" s="44">
        <v>104520</v>
      </c>
      <c r="D4" s="44">
        <v>65085</v>
      </c>
      <c r="E4" s="44">
        <f t="shared" si="0"/>
        <v>-39435</v>
      </c>
    </row>
    <row r="5" spans="1:5" ht="16.5" thickBot="1">
      <c r="A5" s="143"/>
      <c r="B5" s="43" t="s">
        <v>31</v>
      </c>
      <c r="C5" s="44">
        <v>18624</v>
      </c>
      <c r="D5" s="44">
        <v>14784</v>
      </c>
      <c r="E5" s="44">
        <f t="shared" si="0"/>
        <v>-3840</v>
      </c>
    </row>
    <row r="6" spans="1:5" ht="16.5" thickBot="1">
      <c r="A6" s="143"/>
      <c r="B6" s="43" t="s">
        <v>32</v>
      </c>
      <c r="C6" s="44">
        <v>14447</v>
      </c>
      <c r="D6" s="44">
        <v>8112</v>
      </c>
      <c r="E6" s="44">
        <f t="shared" si="0"/>
        <v>-6335</v>
      </c>
    </row>
    <row r="7" spans="1:5" ht="16.5" thickBot="1">
      <c r="A7" s="143"/>
      <c r="B7" s="43" t="s">
        <v>33</v>
      </c>
      <c r="C7" s="44">
        <v>35801</v>
      </c>
      <c r="D7" s="44">
        <v>18166</v>
      </c>
      <c r="E7" s="44">
        <f t="shared" si="0"/>
        <v>-17635</v>
      </c>
    </row>
    <row r="8" spans="1:5" ht="16.5" thickBot="1">
      <c r="A8" s="143"/>
      <c r="B8" s="43" t="s">
        <v>34</v>
      </c>
      <c r="C8" s="44">
        <v>78698</v>
      </c>
      <c r="D8" s="44">
        <v>53133</v>
      </c>
      <c r="E8" s="44">
        <f t="shared" si="0"/>
        <v>-25565</v>
      </c>
    </row>
    <row r="9" spans="1:5" ht="16.5" thickBot="1">
      <c r="A9" s="143"/>
      <c r="B9" s="43" t="s">
        <v>35</v>
      </c>
      <c r="C9" s="44">
        <v>31725</v>
      </c>
      <c r="D9" s="44">
        <v>24350</v>
      </c>
      <c r="E9" s="44">
        <f t="shared" si="0"/>
        <v>-7375</v>
      </c>
    </row>
    <row r="10" spans="1:5" ht="16.5" thickBot="1">
      <c r="A10" s="143"/>
      <c r="B10" s="43" t="s">
        <v>0</v>
      </c>
      <c r="C10" s="44">
        <v>18125</v>
      </c>
      <c r="D10" s="44">
        <v>10128</v>
      </c>
      <c r="E10" s="44">
        <f>D10-C10</f>
        <v>-7997</v>
      </c>
    </row>
    <row r="11" spans="1:5" ht="16.5" thickBot="1">
      <c r="A11" s="143"/>
      <c r="B11" s="43" t="s">
        <v>1</v>
      </c>
      <c r="C11" s="44">
        <v>11885</v>
      </c>
      <c r="D11" s="44">
        <v>9122</v>
      </c>
      <c r="E11" s="44">
        <f t="shared" si="0"/>
        <v>-2763</v>
      </c>
    </row>
    <row r="12" spans="1:5" ht="16.5" thickBot="1">
      <c r="A12" s="144"/>
      <c r="B12" s="43" t="s">
        <v>36</v>
      </c>
      <c r="C12" s="44">
        <v>55394</v>
      </c>
      <c r="D12" s="44">
        <v>42805</v>
      </c>
      <c r="E12" s="44">
        <f t="shared" si="0"/>
        <v>-12589</v>
      </c>
    </row>
    <row r="13" spans="1:5" ht="16.5" thickBot="1">
      <c r="A13" s="145" t="s">
        <v>65</v>
      </c>
      <c r="B13" s="146"/>
      <c r="C13" s="45">
        <f>SUM(C3:C12)</f>
        <v>763761</v>
      </c>
      <c r="D13" s="45">
        <f>SUM(D3:D12)</f>
        <v>365069</v>
      </c>
      <c r="E13" s="49">
        <f t="shared" si="0"/>
        <v>-398692</v>
      </c>
    </row>
    <row r="14" spans="1:5" ht="16.5" thickBot="1">
      <c r="A14" s="147" t="s">
        <v>37</v>
      </c>
      <c r="B14" s="47" t="s">
        <v>38</v>
      </c>
      <c r="C14" s="46" t="s">
        <v>39</v>
      </c>
      <c r="D14" s="45">
        <v>18880</v>
      </c>
      <c r="E14" s="46" t="s">
        <v>39</v>
      </c>
    </row>
    <row r="15" spans="1:5" ht="16.5" thickBot="1">
      <c r="A15" s="148"/>
      <c r="B15" s="47" t="s">
        <v>40</v>
      </c>
      <c r="C15" s="46" t="s">
        <v>39</v>
      </c>
      <c r="D15" s="45">
        <v>180800</v>
      </c>
      <c r="E15" s="46" t="s">
        <v>39</v>
      </c>
    </row>
    <row r="16" spans="1:5" ht="16.5" thickBot="1">
      <c r="A16" s="135" t="s">
        <v>6</v>
      </c>
      <c r="B16" s="136"/>
      <c r="C16" s="45">
        <f>SUM(C3:C12)</f>
        <v>763761</v>
      </c>
      <c r="D16" s="45">
        <f>SUM(D3:D12,D14:D15)</f>
        <v>564749</v>
      </c>
      <c r="E16" s="49">
        <f>D16-C16</f>
        <v>-199012</v>
      </c>
    </row>
  </sheetData>
  <sheetProtection/>
  <mergeCells count="6">
    <mergeCell ref="A1:E1"/>
    <mergeCell ref="A2:B2"/>
    <mergeCell ref="A3:A12"/>
    <mergeCell ref="A13:B13"/>
    <mergeCell ref="A14:A1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0">
      <selection activeCell="C3" sqref="C3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  <col min="10" max="10" width="10.625" style="0" bestFit="1" customWidth="1"/>
    <col min="19" max="19" width="8.875" style="0" customWidth="1"/>
  </cols>
  <sheetData>
    <row r="1" spans="1:12" ht="22.5" thickBot="1">
      <c r="A1" s="132" t="s">
        <v>42</v>
      </c>
      <c r="B1" s="133"/>
      <c r="C1" s="133"/>
      <c r="D1" s="133"/>
      <c r="E1" s="133"/>
      <c r="F1" s="133"/>
      <c r="G1" s="134"/>
      <c r="H1" s="1"/>
      <c r="I1" s="1"/>
      <c r="J1" s="1"/>
      <c r="K1" s="1"/>
      <c r="L1" s="1"/>
    </row>
    <row r="2" spans="1:12" ht="39.75" thickBot="1">
      <c r="A2" s="30" t="s">
        <v>7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6" t="s">
        <v>8</v>
      </c>
      <c r="H2" s="1"/>
      <c r="I2" s="1"/>
      <c r="J2" t="s">
        <v>9</v>
      </c>
      <c r="K2" s="1"/>
      <c r="L2" s="1"/>
    </row>
    <row r="3" spans="1:12" ht="20.25" thickBot="1">
      <c r="A3" s="31" t="s">
        <v>10</v>
      </c>
      <c r="B3" s="15" t="s">
        <v>11</v>
      </c>
      <c r="C3" s="16">
        <v>66912</v>
      </c>
      <c r="D3" s="21">
        <v>27888</v>
      </c>
      <c r="E3" s="22">
        <v>39024</v>
      </c>
      <c r="F3" s="2">
        <f>SUM(D3:E3)</f>
        <v>66912</v>
      </c>
      <c r="G3" s="9" t="s">
        <v>11</v>
      </c>
      <c r="H3" s="1"/>
      <c r="I3" s="8"/>
      <c r="J3" s="7">
        <f>F3-C3</f>
        <v>0</v>
      </c>
      <c r="K3" s="1"/>
      <c r="L3" s="1"/>
    </row>
    <row r="4" spans="1:12" ht="19.5">
      <c r="A4" s="32" t="s">
        <v>12</v>
      </c>
      <c r="B4" s="17" t="s">
        <v>11</v>
      </c>
      <c r="C4" s="16">
        <v>41391</v>
      </c>
      <c r="D4" s="23">
        <v>14740</v>
      </c>
      <c r="E4" s="23">
        <v>26651</v>
      </c>
      <c r="F4" s="3">
        <f>SUM(D4:E4)</f>
        <v>41391</v>
      </c>
      <c r="G4" s="10" t="s">
        <v>11</v>
      </c>
      <c r="H4" s="1"/>
      <c r="I4" s="8"/>
      <c r="J4" s="7">
        <f>F4-C4</f>
        <v>0</v>
      </c>
      <c r="K4" s="1"/>
      <c r="L4" s="1"/>
    </row>
    <row r="5" spans="1:12" ht="19.5">
      <c r="A5" s="32" t="s">
        <v>13</v>
      </c>
      <c r="B5" s="18">
        <v>13488</v>
      </c>
      <c r="C5" s="14">
        <v>129</v>
      </c>
      <c r="D5" s="24">
        <v>4679</v>
      </c>
      <c r="E5" s="24">
        <v>8938</v>
      </c>
      <c r="F5" s="3">
        <f aca="true" t="shared" si="0" ref="F5:F10">SUM(D5:E5)</f>
        <v>13617</v>
      </c>
      <c r="G5" s="10">
        <f>B5*400</f>
        <v>5395200</v>
      </c>
      <c r="H5" s="8"/>
      <c r="I5" s="8"/>
      <c r="J5" s="7">
        <f>F5-C5-B5</f>
        <v>0</v>
      </c>
      <c r="K5" s="1"/>
      <c r="L5" s="1"/>
    </row>
    <row r="6" spans="1:12" ht="19.5">
      <c r="A6" s="32" t="s">
        <v>14</v>
      </c>
      <c r="B6" s="17">
        <v>3230</v>
      </c>
      <c r="C6" s="13">
        <v>3185</v>
      </c>
      <c r="D6" s="24">
        <v>2101</v>
      </c>
      <c r="E6" s="24">
        <v>4314</v>
      </c>
      <c r="F6" s="3">
        <f t="shared" si="0"/>
        <v>6415</v>
      </c>
      <c r="G6" s="10">
        <f>B6*150</f>
        <v>484500</v>
      </c>
      <c r="H6" s="8"/>
      <c r="I6" s="8"/>
      <c r="J6" s="7">
        <f>F6-C6-B6</f>
        <v>0</v>
      </c>
      <c r="K6" s="1"/>
      <c r="L6" s="1"/>
    </row>
    <row r="7" spans="1:12" ht="20.25" thickBot="1">
      <c r="A7" s="33" t="s">
        <v>15</v>
      </c>
      <c r="B7" s="18">
        <v>6319</v>
      </c>
      <c r="C7" s="14">
        <v>3019</v>
      </c>
      <c r="D7" s="24">
        <v>3342</v>
      </c>
      <c r="E7" s="24">
        <v>5996</v>
      </c>
      <c r="F7" s="3">
        <f t="shared" si="0"/>
        <v>9338</v>
      </c>
      <c r="G7" s="10">
        <v>1712303</v>
      </c>
      <c r="H7" s="8"/>
      <c r="I7" s="8"/>
      <c r="J7" s="7">
        <f>F7-C7-B7</f>
        <v>0</v>
      </c>
      <c r="K7" s="1"/>
      <c r="L7" s="1"/>
    </row>
    <row r="8" spans="1:12" ht="19.5">
      <c r="A8" s="33" t="s">
        <v>16</v>
      </c>
      <c r="B8" s="18" t="s">
        <v>11</v>
      </c>
      <c r="C8" s="16">
        <v>35327</v>
      </c>
      <c r="D8" s="23">
        <v>18154</v>
      </c>
      <c r="E8" s="23">
        <v>17173</v>
      </c>
      <c r="F8" s="3">
        <f t="shared" si="0"/>
        <v>35327</v>
      </c>
      <c r="G8" s="10" t="s">
        <v>11</v>
      </c>
      <c r="H8" s="1"/>
      <c r="I8" s="8"/>
      <c r="J8" s="7">
        <f>F8-C8</f>
        <v>0</v>
      </c>
      <c r="K8" s="1"/>
      <c r="L8" s="1"/>
    </row>
    <row r="9" spans="1:12" ht="19.5">
      <c r="A9" s="33" t="s">
        <v>17</v>
      </c>
      <c r="B9" s="17">
        <v>1151</v>
      </c>
      <c r="C9" s="13">
        <v>11654</v>
      </c>
      <c r="D9" s="23">
        <v>7683</v>
      </c>
      <c r="E9" s="23">
        <v>5122</v>
      </c>
      <c r="F9" s="3">
        <f t="shared" si="0"/>
        <v>12805</v>
      </c>
      <c r="G9" s="10">
        <v>109345</v>
      </c>
      <c r="H9" s="8"/>
      <c r="I9" s="8"/>
      <c r="J9" s="7">
        <f>F9-C9-B9</f>
        <v>0</v>
      </c>
      <c r="K9" s="1"/>
      <c r="L9" s="1"/>
    </row>
    <row r="10" spans="1:12" ht="20.25" thickBot="1">
      <c r="A10" s="32" t="s">
        <v>0</v>
      </c>
      <c r="B10" s="18">
        <v>3343</v>
      </c>
      <c r="C10" s="14">
        <v>134</v>
      </c>
      <c r="D10" s="24">
        <v>1704</v>
      </c>
      <c r="E10" s="24">
        <v>1773</v>
      </c>
      <c r="F10" s="3">
        <f t="shared" si="0"/>
        <v>3477</v>
      </c>
      <c r="G10" s="11">
        <v>136370</v>
      </c>
      <c r="H10" s="8"/>
      <c r="I10" s="8"/>
      <c r="J10" s="7">
        <f>F10-C10-B10</f>
        <v>0</v>
      </c>
      <c r="K10" s="1"/>
      <c r="L10" s="1"/>
    </row>
    <row r="11" spans="1:12" ht="19.5">
      <c r="A11" s="32" t="s">
        <v>1</v>
      </c>
      <c r="B11" s="18" t="s">
        <v>11</v>
      </c>
      <c r="C11" s="16">
        <v>7839</v>
      </c>
      <c r="D11" s="24">
        <v>1992</v>
      </c>
      <c r="E11" s="24">
        <v>5847</v>
      </c>
      <c r="F11" s="3">
        <v>7839</v>
      </c>
      <c r="G11" s="10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34" t="s">
        <v>18</v>
      </c>
      <c r="B12" s="38">
        <v>15963</v>
      </c>
      <c r="C12" s="39">
        <v>8098</v>
      </c>
      <c r="D12" s="40">
        <v>11655</v>
      </c>
      <c r="E12" s="40">
        <v>12406</v>
      </c>
      <c r="F12" s="41">
        <f>SUM(D12:E12)</f>
        <v>24061</v>
      </c>
      <c r="G12" s="37">
        <f>B12*200</f>
        <v>3192600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34" t="s">
        <v>19</v>
      </c>
      <c r="B13" s="38" t="s">
        <v>11</v>
      </c>
      <c r="C13" s="16">
        <v>12140</v>
      </c>
      <c r="D13" s="40">
        <v>7250</v>
      </c>
      <c r="E13" s="40">
        <v>4890</v>
      </c>
      <c r="F13" s="41">
        <f>SUM(D13:E13)</f>
        <v>12140</v>
      </c>
      <c r="G13" s="37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34" t="s">
        <v>20</v>
      </c>
      <c r="B14" s="19" t="s">
        <v>11</v>
      </c>
      <c r="C14" s="16">
        <v>34400</v>
      </c>
      <c r="D14" s="25">
        <v>18400</v>
      </c>
      <c r="E14" s="25">
        <v>16000</v>
      </c>
      <c r="F14" s="4">
        <f>SUM(D14:E14)</f>
        <v>34400</v>
      </c>
      <c r="G14" s="12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35" t="s">
        <v>21</v>
      </c>
      <c r="B15" s="20">
        <f aca="true" t="shared" si="1" ref="B15:G15">SUM(B3:B14)</f>
        <v>43494</v>
      </c>
      <c r="C15" s="20">
        <f t="shared" si="1"/>
        <v>224228</v>
      </c>
      <c r="D15" s="26">
        <f t="shared" si="1"/>
        <v>119588</v>
      </c>
      <c r="E15" s="26">
        <f t="shared" si="1"/>
        <v>148134</v>
      </c>
      <c r="F15" s="6">
        <f t="shared" si="1"/>
        <v>267722</v>
      </c>
      <c r="G15" s="6">
        <f t="shared" si="1"/>
        <v>11030318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0">
      <selection activeCell="E25" sqref="E25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2.50390625" style="0" customWidth="1"/>
    <col min="4" max="4" width="13.25390625" style="0" customWidth="1"/>
    <col min="5" max="5" width="18.50390625" style="0" customWidth="1"/>
    <col min="6" max="6" width="11.75390625" style="0" customWidth="1"/>
  </cols>
  <sheetData>
    <row r="1" spans="1:5" ht="22.5" customHeight="1" thickBot="1">
      <c r="A1" s="137" t="s">
        <v>74</v>
      </c>
      <c r="B1" s="138"/>
      <c r="C1" s="138"/>
      <c r="D1" s="138"/>
      <c r="E1" s="139"/>
    </row>
    <row r="2" spans="1:5" ht="16.5" thickBot="1">
      <c r="A2" s="140" t="s">
        <v>24</v>
      </c>
      <c r="B2" s="141"/>
      <c r="C2" s="42" t="s">
        <v>75</v>
      </c>
      <c r="D2" s="42" t="s">
        <v>76</v>
      </c>
      <c r="E2" s="48" t="s">
        <v>27</v>
      </c>
    </row>
    <row r="3" spans="1:5" ht="16.5" thickBot="1">
      <c r="A3" s="142" t="s">
        <v>28</v>
      </c>
      <c r="B3" s="43" t="s">
        <v>29</v>
      </c>
      <c r="C3" s="44">
        <v>81634</v>
      </c>
      <c r="D3" s="44">
        <f>'3月'!F3</f>
        <v>66912</v>
      </c>
      <c r="E3" s="44">
        <f aca="true" t="shared" si="0" ref="E3:E13">D3-C3</f>
        <v>-14722</v>
      </c>
    </row>
    <row r="4" spans="1:5" ht="16.5" thickBot="1">
      <c r="A4" s="143"/>
      <c r="B4" s="43" t="s">
        <v>30</v>
      </c>
      <c r="C4" s="44">
        <v>53854</v>
      </c>
      <c r="D4" s="44">
        <f>'3月'!F4</f>
        <v>41391</v>
      </c>
      <c r="E4" s="44">
        <f t="shared" si="0"/>
        <v>-12463</v>
      </c>
    </row>
    <row r="5" spans="1:5" ht="16.5" thickBot="1">
      <c r="A5" s="143"/>
      <c r="B5" s="43" t="s">
        <v>31</v>
      </c>
      <c r="C5" s="44">
        <v>10681</v>
      </c>
      <c r="D5" s="44">
        <f>'3月'!F5</f>
        <v>13617</v>
      </c>
      <c r="E5" s="44">
        <f t="shared" si="0"/>
        <v>2936</v>
      </c>
    </row>
    <row r="6" spans="1:5" ht="16.5" thickBot="1">
      <c r="A6" s="143"/>
      <c r="B6" s="43" t="s">
        <v>32</v>
      </c>
      <c r="C6" s="44">
        <v>8581</v>
      </c>
      <c r="D6" s="44">
        <f>'3月'!F6</f>
        <v>6415</v>
      </c>
      <c r="E6" s="44">
        <f t="shared" si="0"/>
        <v>-2166</v>
      </c>
    </row>
    <row r="7" spans="1:5" ht="16.5" thickBot="1">
      <c r="A7" s="143"/>
      <c r="B7" s="43" t="s">
        <v>33</v>
      </c>
      <c r="C7" s="44">
        <v>11865</v>
      </c>
      <c r="D7" s="44">
        <f>'3月'!F7</f>
        <v>9338</v>
      </c>
      <c r="E7" s="44">
        <f t="shared" si="0"/>
        <v>-2527</v>
      </c>
    </row>
    <row r="8" spans="1:5" ht="16.5" thickBot="1">
      <c r="A8" s="143"/>
      <c r="B8" s="43" t="s">
        <v>34</v>
      </c>
      <c r="C8" s="44">
        <v>32364</v>
      </c>
      <c r="D8" s="44">
        <f>'3月'!F8</f>
        <v>35327</v>
      </c>
      <c r="E8" s="44">
        <f t="shared" si="0"/>
        <v>2963</v>
      </c>
    </row>
    <row r="9" spans="1:5" ht="16.5" thickBot="1">
      <c r="A9" s="143"/>
      <c r="B9" s="43" t="s">
        <v>35</v>
      </c>
      <c r="C9" s="44">
        <v>9870</v>
      </c>
      <c r="D9" s="44">
        <f>'3月'!F9</f>
        <v>12805</v>
      </c>
      <c r="E9" s="44">
        <f t="shared" si="0"/>
        <v>2935</v>
      </c>
    </row>
    <row r="10" spans="1:5" ht="16.5" thickBot="1">
      <c r="A10" s="143"/>
      <c r="B10" s="43" t="s">
        <v>0</v>
      </c>
      <c r="C10" s="44">
        <v>4686</v>
      </c>
      <c r="D10" s="44">
        <f>'3月'!F10</f>
        <v>3477</v>
      </c>
      <c r="E10" s="44">
        <f>D10-C10</f>
        <v>-1209</v>
      </c>
    </row>
    <row r="11" spans="1:5" ht="16.5" thickBot="1">
      <c r="A11" s="143"/>
      <c r="B11" s="43" t="s">
        <v>1</v>
      </c>
      <c r="C11" s="44">
        <v>5388</v>
      </c>
      <c r="D11" s="44">
        <f>'3月'!F11</f>
        <v>7839</v>
      </c>
      <c r="E11" s="44">
        <f t="shared" si="0"/>
        <v>2451</v>
      </c>
    </row>
    <row r="12" spans="1:5" ht="16.5" thickBot="1">
      <c r="A12" s="144"/>
      <c r="B12" s="43" t="s">
        <v>36</v>
      </c>
      <c r="C12" s="44">
        <v>19101</v>
      </c>
      <c r="D12" s="44">
        <f>'3月'!F12</f>
        <v>24061</v>
      </c>
      <c r="E12" s="44">
        <f t="shared" si="0"/>
        <v>4960</v>
      </c>
    </row>
    <row r="13" spans="1:5" ht="16.5" thickBot="1">
      <c r="A13" s="145" t="s">
        <v>65</v>
      </c>
      <c r="B13" s="146"/>
      <c r="C13" s="45">
        <f>SUM(C3:C12)</f>
        <v>238024</v>
      </c>
      <c r="D13" s="45">
        <f>SUM(D3:D12)</f>
        <v>221182</v>
      </c>
      <c r="E13" s="49">
        <f t="shared" si="0"/>
        <v>-16842</v>
      </c>
    </row>
    <row r="14" spans="1:5" ht="16.5" thickBot="1">
      <c r="A14" s="147" t="s">
        <v>37</v>
      </c>
      <c r="B14" s="47" t="s">
        <v>38</v>
      </c>
      <c r="C14" s="46" t="s">
        <v>39</v>
      </c>
      <c r="D14" s="108">
        <v>12140</v>
      </c>
      <c r="E14" s="46" t="s">
        <v>39</v>
      </c>
    </row>
    <row r="15" spans="1:5" ht="16.5" thickBot="1">
      <c r="A15" s="148"/>
      <c r="B15" s="47" t="s">
        <v>40</v>
      </c>
      <c r="C15" s="46" t="s">
        <v>39</v>
      </c>
      <c r="D15" s="108">
        <v>34400</v>
      </c>
      <c r="E15" s="46" t="s">
        <v>39</v>
      </c>
    </row>
    <row r="16" spans="1:5" ht="16.5" thickBot="1">
      <c r="A16" s="135" t="s">
        <v>6</v>
      </c>
      <c r="B16" s="136"/>
      <c r="C16" s="45">
        <f>SUM(C3:C12)</f>
        <v>238024</v>
      </c>
      <c r="D16" s="45">
        <f>SUM(D3:D12,D14:D15)</f>
        <v>267722</v>
      </c>
      <c r="E16" s="49">
        <f>D16-C16</f>
        <v>29698</v>
      </c>
    </row>
  </sheetData>
  <sheetProtection/>
  <mergeCells count="6">
    <mergeCell ref="A1:E1"/>
    <mergeCell ref="A2:B2"/>
    <mergeCell ref="A3:A12"/>
    <mergeCell ref="A13:B13"/>
    <mergeCell ref="A14:A1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0">
      <selection activeCell="F10" sqref="F10"/>
    </sheetView>
  </sheetViews>
  <sheetFormatPr defaultColWidth="9.00390625" defaultRowHeight="16.5"/>
  <cols>
    <col min="1" max="1" width="24.50390625" style="0" customWidth="1"/>
    <col min="2" max="2" width="16.75390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75390625" style="0" bestFit="1" customWidth="1"/>
    <col min="7" max="7" width="17.125" style="0" bestFit="1" customWidth="1"/>
    <col min="10" max="10" width="10.75390625" style="0" bestFit="1" customWidth="1"/>
    <col min="19" max="19" width="8.875" style="0" customWidth="1"/>
  </cols>
  <sheetData>
    <row r="1" spans="1:12" ht="22.5" thickBot="1">
      <c r="A1" s="132" t="s">
        <v>43</v>
      </c>
      <c r="B1" s="133"/>
      <c r="C1" s="133"/>
      <c r="D1" s="133"/>
      <c r="E1" s="133"/>
      <c r="F1" s="133"/>
      <c r="G1" s="134"/>
      <c r="H1" s="1"/>
      <c r="I1" s="1"/>
      <c r="J1" s="1"/>
      <c r="K1" s="1"/>
      <c r="L1" s="1"/>
    </row>
    <row r="2" spans="1:12" ht="39.75" thickBot="1">
      <c r="A2" s="30" t="s">
        <v>7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6" t="s">
        <v>8</v>
      </c>
      <c r="H2" s="1"/>
      <c r="I2" s="1"/>
      <c r="J2" t="s">
        <v>9</v>
      </c>
      <c r="K2" s="1"/>
      <c r="L2" s="1"/>
    </row>
    <row r="3" spans="1:12" ht="20.25" thickBot="1">
      <c r="A3" s="31" t="s">
        <v>10</v>
      </c>
      <c r="B3" s="15" t="s">
        <v>11</v>
      </c>
      <c r="C3" s="16">
        <v>111734</v>
      </c>
      <c r="D3" s="21">
        <v>60951</v>
      </c>
      <c r="E3" s="22">
        <v>50783</v>
      </c>
      <c r="F3" s="2">
        <f>SUM(D3:E3)</f>
        <v>111734</v>
      </c>
      <c r="G3" s="9" t="s">
        <v>11</v>
      </c>
      <c r="H3" s="1"/>
      <c r="I3" s="8"/>
      <c r="J3" s="7">
        <f>F3-C3</f>
        <v>0</v>
      </c>
      <c r="K3" s="1"/>
      <c r="L3" s="1"/>
    </row>
    <row r="4" spans="1:12" ht="19.5">
      <c r="A4" s="32" t="s">
        <v>12</v>
      </c>
      <c r="B4" s="17" t="s">
        <v>11</v>
      </c>
      <c r="C4" s="16">
        <v>48431</v>
      </c>
      <c r="D4" s="23">
        <v>27975</v>
      </c>
      <c r="E4" s="23">
        <v>20456</v>
      </c>
      <c r="F4" s="3">
        <f>SUM(D4:E4)</f>
        <v>48431</v>
      </c>
      <c r="G4" s="10" t="s">
        <v>11</v>
      </c>
      <c r="H4" s="1"/>
      <c r="I4" s="8"/>
      <c r="J4" s="7">
        <f>F4-C4</f>
        <v>0</v>
      </c>
      <c r="K4" s="1"/>
      <c r="L4" s="1"/>
    </row>
    <row r="5" spans="1:12" ht="19.5">
      <c r="A5" s="32" t="s">
        <v>13</v>
      </c>
      <c r="B5" s="18">
        <v>16285</v>
      </c>
      <c r="C5" s="14">
        <v>90</v>
      </c>
      <c r="D5" s="24">
        <v>7645</v>
      </c>
      <c r="E5" s="24">
        <v>8730</v>
      </c>
      <c r="F5" s="3">
        <f aca="true" t="shared" si="0" ref="F5:F11">SUM(D5:E5)</f>
        <v>16375</v>
      </c>
      <c r="G5" s="10">
        <v>4359460</v>
      </c>
      <c r="H5" s="8"/>
      <c r="I5" s="8"/>
      <c r="J5" s="7">
        <f>F5-C5-B5</f>
        <v>0</v>
      </c>
      <c r="K5" s="1"/>
      <c r="L5" s="1"/>
    </row>
    <row r="6" spans="1:12" ht="19.5">
      <c r="A6" s="32" t="s">
        <v>14</v>
      </c>
      <c r="B6" s="17">
        <v>4654</v>
      </c>
      <c r="C6" s="13">
        <v>4899</v>
      </c>
      <c r="D6" s="24">
        <v>4982</v>
      </c>
      <c r="E6" s="24">
        <v>4571</v>
      </c>
      <c r="F6" s="3">
        <f t="shared" si="0"/>
        <v>9553</v>
      </c>
      <c r="G6" s="10">
        <f>B6*150</f>
        <v>698100</v>
      </c>
      <c r="H6" s="8"/>
      <c r="I6" s="8"/>
      <c r="J6" s="7">
        <f>F6-C6-B6</f>
        <v>0</v>
      </c>
      <c r="K6" s="1"/>
      <c r="L6" s="1"/>
    </row>
    <row r="7" spans="1:12" ht="20.25" thickBot="1">
      <c r="A7" s="33" t="s">
        <v>15</v>
      </c>
      <c r="B7" s="18">
        <v>13099</v>
      </c>
      <c r="C7" s="14">
        <v>3378</v>
      </c>
      <c r="D7" s="24">
        <v>9858</v>
      </c>
      <c r="E7" s="24">
        <v>6619</v>
      </c>
      <c r="F7" s="3">
        <f t="shared" si="0"/>
        <v>16477</v>
      </c>
      <c r="G7" s="10">
        <v>3092601</v>
      </c>
      <c r="H7" s="8"/>
      <c r="I7" s="8"/>
      <c r="J7" s="7">
        <f>F7-C7-B7</f>
        <v>0</v>
      </c>
      <c r="K7" s="1"/>
      <c r="L7" s="1"/>
    </row>
    <row r="8" spans="1:12" ht="19.5">
      <c r="A8" s="33" t="s">
        <v>16</v>
      </c>
      <c r="B8" s="18" t="s">
        <v>11</v>
      </c>
      <c r="C8" s="16">
        <v>59387</v>
      </c>
      <c r="D8" s="23">
        <v>40243</v>
      </c>
      <c r="E8" s="23">
        <v>19144</v>
      </c>
      <c r="F8" s="3">
        <f t="shared" si="0"/>
        <v>59387</v>
      </c>
      <c r="G8" s="10" t="s">
        <v>11</v>
      </c>
      <c r="H8" s="1"/>
      <c r="I8" s="8"/>
      <c r="J8" s="7">
        <f>F8-C8</f>
        <v>0</v>
      </c>
      <c r="K8" s="1"/>
      <c r="L8" s="1"/>
    </row>
    <row r="9" spans="1:12" ht="19.5">
      <c r="A9" s="33" t="s">
        <v>17</v>
      </c>
      <c r="B9" s="17">
        <v>5434</v>
      </c>
      <c r="C9" s="13">
        <v>20321</v>
      </c>
      <c r="D9" s="23">
        <v>15453</v>
      </c>
      <c r="E9" s="23">
        <v>10302</v>
      </c>
      <c r="F9" s="3">
        <f t="shared" si="0"/>
        <v>25755</v>
      </c>
      <c r="G9" s="10">
        <v>516230</v>
      </c>
      <c r="H9" s="8"/>
      <c r="I9" s="8"/>
      <c r="J9" s="7">
        <f>F9-C9-B9</f>
        <v>0</v>
      </c>
      <c r="K9" s="1"/>
      <c r="L9" s="1"/>
    </row>
    <row r="10" spans="1:12" ht="20.25" thickBot="1">
      <c r="A10" s="32" t="s">
        <v>0</v>
      </c>
      <c r="B10" s="18">
        <v>5399</v>
      </c>
      <c r="C10" s="14">
        <v>211</v>
      </c>
      <c r="D10" s="24">
        <v>3615</v>
      </c>
      <c r="E10" s="24">
        <v>1995</v>
      </c>
      <c r="F10" s="3">
        <f t="shared" si="0"/>
        <v>5610</v>
      </c>
      <c r="G10" s="11">
        <v>212530</v>
      </c>
      <c r="H10" s="8"/>
      <c r="I10" s="8"/>
      <c r="J10" s="7">
        <f>F10-C10-B10</f>
        <v>0</v>
      </c>
      <c r="K10" s="1"/>
      <c r="L10" s="1"/>
    </row>
    <row r="11" spans="1:12" ht="19.5">
      <c r="A11" s="32" t="s">
        <v>1</v>
      </c>
      <c r="B11" s="18" t="s">
        <v>11</v>
      </c>
      <c r="C11" s="16">
        <v>5881</v>
      </c>
      <c r="D11" s="24">
        <v>2594</v>
      </c>
      <c r="E11" s="24">
        <v>3287</v>
      </c>
      <c r="F11" s="3">
        <f t="shared" si="0"/>
        <v>5881</v>
      </c>
      <c r="G11" s="10" t="s">
        <v>11</v>
      </c>
      <c r="H11" s="1"/>
      <c r="I11" s="8"/>
      <c r="J11" s="7">
        <f>F11-C11</f>
        <v>0</v>
      </c>
      <c r="K11" s="1"/>
      <c r="L11" s="1"/>
    </row>
    <row r="12" spans="1:12" ht="20.25" thickBot="1">
      <c r="A12" s="34" t="s">
        <v>18</v>
      </c>
      <c r="B12" s="38">
        <v>23628</v>
      </c>
      <c r="C12" s="39">
        <v>1855</v>
      </c>
      <c r="D12" s="40">
        <v>14100</v>
      </c>
      <c r="E12" s="40">
        <v>11383</v>
      </c>
      <c r="F12" s="41">
        <f>SUM(D12:E12)</f>
        <v>25483</v>
      </c>
      <c r="G12" s="37">
        <f>B12*200</f>
        <v>4725600</v>
      </c>
      <c r="H12" s="1"/>
      <c r="I12" s="8"/>
      <c r="J12" s="7">
        <f>F12-C12-B12</f>
        <v>0</v>
      </c>
      <c r="K12" s="1"/>
      <c r="L12" s="1"/>
    </row>
    <row r="13" spans="1:12" ht="20.25" thickBot="1">
      <c r="A13" s="34" t="s">
        <v>19</v>
      </c>
      <c r="B13" s="38" t="s">
        <v>11</v>
      </c>
      <c r="C13" s="16">
        <v>54300</v>
      </c>
      <c r="D13" s="40">
        <v>36300</v>
      </c>
      <c r="E13" s="40">
        <v>18000</v>
      </c>
      <c r="F13" s="41">
        <f>SUM(D13:E13)</f>
        <v>54300</v>
      </c>
      <c r="G13" s="37" t="s">
        <v>11</v>
      </c>
      <c r="H13" s="1"/>
      <c r="I13" s="8"/>
      <c r="J13" s="7">
        <f>F13-C13</f>
        <v>0</v>
      </c>
      <c r="K13" s="1"/>
      <c r="L13" s="1"/>
    </row>
    <row r="14" spans="1:12" ht="20.25" thickBot="1">
      <c r="A14" s="34" t="s">
        <v>20</v>
      </c>
      <c r="B14" s="19" t="s">
        <v>11</v>
      </c>
      <c r="C14" s="16">
        <v>55800</v>
      </c>
      <c r="D14" s="25">
        <v>37800</v>
      </c>
      <c r="E14" s="25">
        <v>18000</v>
      </c>
      <c r="F14" s="4">
        <f>SUM(D14:E14)</f>
        <v>55800</v>
      </c>
      <c r="G14" s="12" t="s">
        <v>11</v>
      </c>
      <c r="H14" s="8"/>
      <c r="I14" s="8"/>
      <c r="J14" s="7">
        <f>F14-C14</f>
        <v>0</v>
      </c>
      <c r="K14" s="1"/>
      <c r="L14" s="1"/>
    </row>
    <row r="15" spans="1:12" ht="20.25" thickBot="1">
      <c r="A15" s="35" t="s">
        <v>21</v>
      </c>
      <c r="B15" s="20">
        <f aca="true" t="shared" si="1" ref="B15:G15">SUM(B3:B14)</f>
        <v>68499</v>
      </c>
      <c r="C15" s="20">
        <f t="shared" si="1"/>
        <v>366287</v>
      </c>
      <c r="D15" s="26">
        <f t="shared" si="1"/>
        <v>261516</v>
      </c>
      <c r="E15" s="26">
        <f t="shared" si="1"/>
        <v>173270</v>
      </c>
      <c r="F15" s="6">
        <f t="shared" si="1"/>
        <v>434786</v>
      </c>
      <c r="G15" s="6">
        <f t="shared" si="1"/>
        <v>13604521</v>
      </c>
      <c r="H15" s="1"/>
      <c r="I15" s="1"/>
      <c r="J15" s="7">
        <f>F15-C15-B15</f>
        <v>0</v>
      </c>
      <c r="K15" s="1"/>
      <c r="L15" s="1"/>
    </row>
    <row r="16" spans="1:12" ht="15.75">
      <c r="A16" s="5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00390625" style="0" customWidth="1"/>
    <col min="2" max="2" width="23.25390625" style="0" customWidth="1"/>
    <col min="3" max="3" width="16.00390625" style="0" customWidth="1"/>
    <col min="4" max="4" width="13.25390625" style="0" customWidth="1"/>
    <col min="5" max="5" width="18.50390625" style="0" customWidth="1"/>
    <col min="6" max="6" width="11.75390625" style="0" customWidth="1"/>
  </cols>
  <sheetData>
    <row r="1" spans="1:5" ht="22.5" customHeight="1" thickBot="1">
      <c r="A1" s="150" t="s">
        <v>79</v>
      </c>
      <c r="B1" s="151"/>
      <c r="C1" s="151"/>
      <c r="D1" s="151"/>
      <c r="E1" s="152"/>
    </row>
    <row r="2" spans="1:5" ht="39.75" thickBot="1">
      <c r="A2" s="150" t="s">
        <v>24</v>
      </c>
      <c r="B2" s="152"/>
      <c r="C2" s="109" t="s">
        <v>77</v>
      </c>
      <c r="D2" s="109" t="s">
        <v>78</v>
      </c>
      <c r="E2" s="110" t="s">
        <v>27</v>
      </c>
    </row>
    <row r="3" spans="1:5" ht="20.25" thickBot="1">
      <c r="A3" s="155" t="s">
        <v>28</v>
      </c>
      <c r="B3" s="111" t="s">
        <v>29</v>
      </c>
      <c r="C3" s="112">
        <v>113134</v>
      </c>
      <c r="D3" s="112">
        <v>111734</v>
      </c>
      <c r="E3" s="112">
        <f aca="true" t="shared" si="0" ref="E3:E14">D3-C3</f>
        <v>-1400</v>
      </c>
    </row>
    <row r="4" spans="1:5" ht="20.25" thickBot="1">
      <c r="A4" s="155"/>
      <c r="B4" s="111" t="s">
        <v>30</v>
      </c>
      <c r="C4" s="112">
        <v>42325</v>
      </c>
      <c r="D4" s="112">
        <v>48431</v>
      </c>
      <c r="E4" s="112">
        <f t="shared" si="0"/>
        <v>6106</v>
      </c>
    </row>
    <row r="5" spans="1:5" ht="20.25" thickBot="1">
      <c r="A5" s="155"/>
      <c r="B5" s="111" t="s">
        <v>31</v>
      </c>
      <c r="C5" s="112">
        <v>14790</v>
      </c>
      <c r="D5" s="112">
        <v>16375</v>
      </c>
      <c r="E5" s="112">
        <f t="shared" si="0"/>
        <v>1585</v>
      </c>
    </row>
    <row r="6" spans="1:5" ht="20.25" thickBot="1">
      <c r="A6" s="155"/>
      <c r="B6" s="111" t="s">
        <v>32</v>
      </c>
      <c r="C6" s="112">
        <v>10559</v>
      </c>
      <c r="D6" s="112">
        <v>9553</v>
      </c>
      <c r="E6" s="112">
        <f t="shared" si="0"/>
        <v>-1006</v>
      </c>
    </row>
    <row r="7" spans="1:5" ht="20.25" thickBot="1">
      <c r="A7" s="155"/>
      <c r="B7" s="111" t="s">
        <v>33</v>
      </c>
      <c r="C7" s="112">
        <v>17651</v>
      </c>
      <c r="D7" s="112">
        <v>16477</v>
      </c>
      <c r="E7" s="112">
        <f t="shared" si="0"/>
        <v>-1174</v>
      </c>
    </row>
    <row r="8" spans="1:5" ht="20.25" thickBot="1">
      <c r="A8" s="155"/>
      <c r="B8" s="111" t="s">
        <v>34</v>
      </c>
      <c r="C8" s="112">
        <v>55182</v>
      </c>
      <c r="D8" s="112">
        <v>59387</v>
      </c>
      <c r="E8" s="112">
        <f t="shared" si="0"/>
        <v>4205</v>
      </c>
    </row>
    <row r="9" spans="1:5" ht="20.25" thickBot="1">
      <c r="A9" s="155"/>
      <c r="B9" s="111" t="s">
        <v>35</v>
      </c>
      <c r="C9" s="112">
        <v>16500</v>
      </c>
      <c r="D9" s="112">
        <v>25755</v>
      </c>
      <c r="E9" s="112">
        <f t="shared" si="0"/>
        <v>9255</v>
      </c>
    </row>
    <row r="10" spans="1:5" ht="20.25" thickBot="1">
      <c r="A10" s="155"/>
      <c r="B10" s="111" t="s">
        <v>0</v>
      </c>
      <c r="C10" s="112">
        <v>5784</v>
      </c>
      <c r="D10" s="112">
        <v>5610</v>
      </c>
      <c r="E10" s="112">
        <f>D10-C10</f>
        <v>-174</v>
      </c>
    </row>
    <row r="11" spans="1:5" ht="20.25" thickBot="1">
      <c r="A11" s="155"/>
      <c r="B11" s="111" t="s">
        <v>1</v>
      </c>
      <c r="C11" s="112">
        <v>7884</v>
      </c>
      <c r="D11" s="112">
        <v>5881</v>
      </c>
      <c r="E11" s="112">
        <f t="shared" si="0"/>
        <v>-2003</v>
      </c>
    </row>
    <row r="12" spans="1:5" ht="20.25" thickBot="1">
      <c r="A12" s="155"/>
      <c r="B12" s="111" t="s">
        <v>36</v>
      </c>
      <c r="C12" s="112">
        <v>23101</v>
      </c>
      <c r="D12" s="112">
        <v>25483</v>
      </c>
      <c r="E12" s="112">
        <f t="shared" si="0"/>
        <v>2382</v>
      </c>
    </row>
    <row r="13" spans="1:5" ht="20.25" thickBot="1">
      <c r="A13" s="155"/>
      <c r="B13" s="111" t="s">
        <v>38</v>
      </c>
      <c r="C13" s="112">
        <v>6619</v>
      </c>
      <c r="D13" s="112">
        <v>54300</v>
      </c>
      <c r="E13" s="112">
        <f t="shared" si="0"/>
        <v>47681</v>
      </c>
    </row>
    <row r="14" spans="1:5" ht="20.25" thickBot="1">
      <c r="A14" s="155"/>
      <c r="B14" s="111" t="s">
        <v>40</v>
      </c>
      <c r="C14" s="112">
        <v>60974</v>
      </c>
      <c r="D14" s="112">
        <v>55800</v>
      </c>
      <c r="E14" s="112">
        <f t="shared" si="0"/>
        <v>-5174</v>
      </c>
    </row>
    <row r="15" spans="1:5" ht="20.25" thickBot="1">
      <c r="A15" s="153" t="s">
        <v>6</v>
      </c>
      <c r="B15" s="154"/>
      <c r="C15" s="113">
        <f>SUM(C3:C14)</f>
        <v>374503</v>
      </c>
      <c r="D15" s="113">
        <f>SUM(D3:D12,D13:D14)</f>
        <v>434786</v>
      </c>
      <c r="E15" s="114">
        <f>D15-C15</f>
        <v>60283</v>
      </c>
    </row>
  </sheetData>
  <sheetProtection/>
  <mergeCells count="4">
    <mergeCell ref="A1:E1"/>
    <mergeCell ref="A2:B2"/>
    <mergeCell ref="A15:B15"/>
    <mergeCell ref="A3:A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花東縱谷國家風景區管理處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花東縱谷國家風景區管理處</dc:creator>
  <cp:keywords/>
  <dc:description/>
  <cp:lastModifiedBy>erv817-erv</cp:lastModifiedBy>
  <cp:lastPrinted>2016-01-12T07:24:57Z</cp:lastPrinted>
  <dcterms:created xsi:type="dcterms:W3CDTF">2005-09-19T04:28:14Z</dcterms:created>
  <dcterms:modified xsi:type="dcterms:W3CDTF">2018-01-23T07:56:27Z</dcterms:modified>
  <cp:category/>
  <cp:version/>
  <cp:contentType/>
  <cp:contentStatus/>
</cp:coreProperties>
</file>