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95"/>
  </bookViews>
  <sheets>
    <sheet name="北遊1、2樓房地及設備" sheetId="10" r:id="rId1"/>
  </sheets>
  <externalReferences>
    <externalReference r:id="rId2"/>
  </externalReferences>
  <definedNames>
    <definedName name="_xlnm.Print_Area" localSheetId="0">'北遊1、2樓房地及設備'!$A$1:$K$15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  <c r="K12" i="10" s="1"/>
  <c r="J4" i="10" l="1"/>
  <c r="F6" i="10" l="1"/>
  <c r="G6" i="10"/>
  <c r="H6" i="10"/>
  <c r="I6" i="10"/>
  <c r="J6" i="10"/>
  <c r="K6" i="10"/>
  <c r="H10" i="10"/>
  <c r="K10" i="10" s="1"/>
  <c r="K13" i="10" s="1"/>
  <c r="H11" i="10"/>
  <c r="K11" i="10" s="1"/>
  <c r="H13" i="10" l="1"/>
  <c r="K7" i="10"/>
  <c r="K14" i="10" s="1"/>
</calcChain>
</file>

<file path=xl/comments1.xml><?xml version="1.0" encoding="utf-8"?>
<comments xmlns="http://schemas.openxmlformats.org/spreadsheetml/2006/main">
  <authors>
    <author>作者</author>
  </authors>
  <commentList>
    <comment ref="A9" authorId="0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<sst xmlns="http://schemas.openxmlformats.org/spreadsheetml/2006/main" count="49" uniqueCount="41">
  <si>
    <t>項目</t>
    <phoneticPr fontId="4" type="noConversion"/>
  </si>
  <si>
    <t>編號</t>
    <phoneticPr fontId="4" type="noConversion"/>
  </si>
  <si>
    <t>說明:</t>
    <phoneticPr fontId="4" type="noConversion"/>
  </si>
  <si>
    <t>營運設備年租金小計</t>
    <phoneticPr fontId="4" type="noConversion"/>
  </si>
  <si>
    <t>設備總投資</t>
    <phoneticPr fontId="4" type="noConversion"/>
  </si>
  <si>
    <t>設備年租金 (X*Y)/Z</t>
    <phoneticPr fontId="4" type="noConversion"/>
  </si>
  <si>
    <t>自償率(Y)</t>
    <phoneticPr fontId="4" type="noConversion"/>
  </si>
  <si>
    <t>複價(X)</t>
    <phoneticPr fontId="4" type="noConversion"/>
  </si>
  <si>
    <t>單價</t>
    <phoneticPr fontId="4" type="noConversion"/>
  </si>
  <si>
    <t>數量</t>
    <phoneticPr fontId="4" type="noConversion"/>
  </si>
  <si>
    <t>單位</t>
    <phoneticPr fontId="4" type="noConversion"/>
  </si>
  <si>
    <t>設備規格</t>
    <phoneticPr fontId="4" type="noConversion"/>
  </si>
  <si>
    <t>參、營運設備租金收入</t>
    <phoneticPr fontId="4" type="noConversion"/>
  </si>
  <si>
    <t>四維營區(77據點)服務設施營運移轉案</t>
  </si>
  <si>
    <t>m2</t>
    <phoneticPr fontId="4" type="noConversion"/>
  </si>
  <si>
    <t>連江縣南竿鄉津沙尖據點(57據點)服務設施營運移轉案</t>
  </si>
  <si>
    <t>元/m2</t>
    <phoneticPr fontId="4" type="noConversion"/>
  </si>
  <si>
    <t>說明</t>
    <phoneticPr fontId="4" type="noConversion"/>
  </si>
  <si>
    <t>土地租金(年/元)(X*Y*Z)</t>
    <phoneticPr fontId="4" type="noConversion"/>
  </si>
  <si>
    <t>契約名稱</t>
    <phoneticPr fontId="4" type="noConversion"/>
  </si>
  <si>
    <t>台</t>
  </si>
  <si>
    <t>北竿遊客中心附設販賣區出租案-出租設備清單、第一期年租金估算</t>
    <phoneticPr fontId="4" type="noConversion"/>
  </si>
  <si>
    <r>
      <t xml:space="preserve">基地年租金率%(Z)
</t>
    </r>
    <r>
      <rPr>
        <b/>
        <sz val="12"/>
        <color rgb="FFFF0000"/>
        <rFont val="標楷體"/>
        <family val="4"/>
        <charset val="136"/>
      </rPr>
      <t>法定下限</t>
    </r>
    <phoneticPr fontId="4" type="noConversion"/>
  </si>
  <si>
    <t>土地出租面積(X)</t>
    <phoneticPr fontId="3" type="noConversion"/>
  </si>
  <si>
    <t>壹、土地租金</t>
    <phoneticPr fontId="4" type="noConversion"/>
  </si>
  <si>
    <t>貳、房屋租金</t>
    <phoneticPr fontId="4" type="noConversion"/>
  </si>
  <si>
    <t>北竿鄉坂里村47號房屋租金</t>
    <phoneticPr fontId="3" type="noConversion"/>
  </si>
  <si>
    <t>北竿鄉坂里段541-1及542地號部分土地之租金</t>
    <phoneticPr fontId="4" type="noConversion"/>
  </si>
  <si>
    <t>4尺蛋糕橢圓弧彩波</t>
    <phoneticPr fontId="3" type="noConversion"/>
  </si>
  <si>
    <t>瑞興 RS-C1004</t>
  </si>
  <si>
    <t>POS點單系統</t>
  </si>
  <si>
    <t>Casio</t>
  </si>
  <si>
    <t>蒸氣熱水機</t>
  </si>
  <si>
    <t>偉志牌 GE-221</t>
  </si>
  <si>
    <t>套</t>
  </si>
  <si>
    <t>使用年限(Z)</t>
    <phoneticPr fontId="4" type="noConversion"/>
  </si>
  <si>
    <t>一樓室內出租面積169.19平方公尺、二樓室內出租面積194.64平方公尺及二樓陽台戶外餐飲區37.06平方公尺</t>
    <phoneticPr fontId="3" type="noConversion"/>
  </si>
  <si>
    <t>113年當期申報地價值(元/m2)，平均申報地價(Y)</t>
    <phoneticPr fontId="4" type="noConversion"/>
  </si>
  <si>
    <t>一樓室內出租面積169.19平方公尺、二樓室內出租面積194.64平方公尺及二樓陽台戶外餐飲區37.06平方公尺</t>
    <phoneticPr fontId="4" type="noConversion"/>
  </si>
  <si>
    <t>肆、年租金收入總計(壹+貳+叁)</t>
    <phoneticPr fontId="4" type="noConversion"/>
  </si>
  <si>
    <r>
      <t>1.以上金額均以新臺幣/元計算。
2.年租金預估為9萬2,233元，倘租期6年，租金收入為55萬3,398元。
3.</t>
    </r>
    <r>
      <rPr>
        <b/>
        <sz val="12"/>
        <color theme="1"/>
        <rFont val="標楷體"/>
        <family val="4"/>
        <charset val="136"/>
      </rPr>
      <t>本案以基地年租金率投標</t>
    </r>
    <r>
      <rPr>
        <sz val="12"/>
        <color theme="1"/>
        <rFont val="標楷體"/>
        <family val="4"/>
        <charset val="136"/>
      </rPr>
      <t>，法定下限為5%。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</si>
</sst>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0_);\(0\)"/>
    <numFmt numFmtId="180" formatCode="#,##0&quot; &quot;;\(#,##0\)"/>
    <numFmt numFmtId="181" formatCode="_-* #,##0.000000_-;\-* #,##0.000000_-;_-* &quot;-&quot;??_-;_-@_-"/>
  </numFmts>
  <fonts count="15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1" fillId="0" borderId="0" xfId="5">
      <alignment vertical="center"/>
    </xf>
    <xf numFmtId="0" fontId="1" fillId="0" borderId="0" xfId="5" applyAlignment="1">
      <alignment vertical="center" wrapText="1"/>
    </xf>
    <xf numFmtId="0" fontId="1" fillId="0" borderId="0" xfId="5" applyFill="1">
      <alignment vertical="center"/>
    </xf>
    <xf numFmtId="0" fontId="1" fillId="0" borderId="0" xfId="5" applyFill="1" applyAlignment="1">
      <alignment vertical="center" wrapText="1"/>
    </xf>
    <xf numFmtId="177" fontId="0" fillId="0" borderId="0" xfId="6" applyNumberFormat="1" applyFont="1" applyAlignment="1">
      <alignment horizontal="right" vertical="center" wrapText="1"/>
    </xf>
    <xf numFmtId="43" fontId="0" fillId="0" borderId="0" xfId="7" applyFont="1" applyAlignment="1">
      <alignment vertical="center" wrapText="1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left" vertical="center" wrapText="1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1" fillId="0" borderId="0" xfId="5" applyFont="1">
      <alignment vertical="center"/>
    </xf>
    <xf numFmtId="0" fontId="6" fillId="0" borderId="1" xfId="5" applyFont="1" applyBorder="1" applyAlignment="1">
      <alignment horizontal="center" vertical="center" wrapText="1"/>
    </xf>
    <xf numFmtId="177" fontId="0" fillId="0" borderId="1" xfId="6" applyNumberFormat="1" applyFont="1" applyFill="1" applyBorder="1" applyAlignment="1">
      <alignment horizontal="right" vertical="center" wrapText="1"/>
    </xf>
    <xf numFmtId="0" fontId="10" fillId="0" borderId="1" xfId="5" applyFont="1" applyBorder="1" applyAlignment="1">
      <alignment vertical="center"/>
    </xf>
    <xf numFmtId="0" fontId="1" fillId="0" borderId="3" xfId="5" applyFill="1" applyBorder="1">
      <alignment vertical="center"/>
    </xf>
    <xf numFmtId="0" fontId="6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1" fillId="0" borderId="0" xfId="5" applyFont="1" applyFill="1">
      <alignment vertical="center"/>
    </xf>
    <xf numFmtId="0" fontId="1" fillId="0" borderId="1" xfId="5" applyFont="1" applyFill="1" applyBorder="1" applyAlignment="1">
      <alignment vertical="center" wrapText="1"/>
    </xf>
    <xf numFmtId="0" fontId="1" fillId="0" borderId="1" xfId="5" applyFont="1" applyFill="1" applyBorder="1" applyAlignment="1">
      <alignment horizontal="center" vertical="center" wrapText="1"/>
    </xf>
    <xf numFmtId="43" fontId="6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177" fontId="6" fillId="0" borderId="1" xfId="6" applyNumberFormat="1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1" fontId="0" fillId="0" borderId="1" xfId="7" applyNumberFormat="1" applyFont="1" applyFill="1" applyBorder="1" applyAlignment="1">
      <alignment vertical="center" wrapText="1"/>
    </xf>
    <xf numFmtId="177" fontId="6" fillId="0" borderId="1" xfId="6" applyNumberFormat="1" applyFont="1" applyFill="1" applyBorder="1" applyAlignment="1">
      <alignment horizontal="center" vertical="center" wrapText="1"/>
    </xf>
    <xf numFmtId="0" fontId="1" fillId="0" borderId="5" xfId="5" applyFont="1" applyFill="1" applyBorder="1">
      <alignment vertical="center"/>
    </xf>
    <xf numFmtId="0" fontId="6" fillId="0" borderId="6" xfId="5" applyFont="1" applyBorder="1" applyAlignment="1">
      <alignment horizontal="left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vertical="center" wrapText="1"/>
    </xf>
    <xf numFmtId="177" fontId="0" fillId="0" borderId="6" xfId="6" applyNumberFormat="1" applyFont="1" applyFill="1" applyBorder="1" applyAlignment="1">
      <alignment horizontal="right" vertical="center" wrapText="1"/>
    </xf>
    <xf numFmtId="43" fontId="6" fillId="0" borderId="4" xfId="5" applyNumberFormat="1" applyFont="1" applyFill="1" applyBorder="1" applyAlignment="1">
      <alignment vertical="center" wrapText="1"/>
    </xf>
    <xf numFmtId="177" fontId="6" fillId="0" borderId="6" xfId="6" applyNumberFormat="1" applyFont="1" applyFill="1" applyBorder="1" applyAlignment="1">
      <alignment horizontal="left" vertical="center" wrapText="1"/>
    </xf>
    <xf numFmtId="43" fontId="1" fillId="0" borderId="6" xfId="5" applyNumberFormat="1" applyFont="1" applyFill="1" applyBorder="1" applyAlignment="1">
      <alignment vertical="center" wrapText="1"/>
    </xf>
    <xf numFmtId="41" fontId="0" fillId="0" borderId="6" xfId="7" applyNumberFormat="1" applyFont="1" applyFill="1" applyBorder="1" applyAlignment="1">
      <alignment vertical="center" wrapText="1"/>
    </xf>
    <xf numFmtId="41" fontId="13" fillId="0" borderId="7" xfId="5" applyNumberFormat="1" applyFont="1" applyFill="1" applyBorder="1" applyAlignment="1">
      <alignment vertical="center" wrapText="1"/>
    </xf>
    <xf numFmtId="0" fontId="6" fillId="0" borderId="4" xfId="5" applyFont="1" applyBorder="1" applyAlignment="1">
      <alignment horizontal="center" vertical="center" wrapText="1"/>
    </xf>
    <xf numFmtId="41" fontId="0" fillId="0" borderId="4" xfId="7" applyNumberFormat="1" applyFont="1" applyFill="1" applyBorder="1" applyAlignment="1">
      <alignment vertical="center" wrapText="1"/>
    </xf>
    <xf numFmtId="0" fontId="1" fillId="0" borderId="5" xfId="5" applyFont="1" applyBorder="1">
      <alignment vertical="center"/>
    </xf>
    <xf numFmtId="0" fontId="1" fillId="0" borderId="6" xfId="5" applyFont="1" applyBorder="1" applyAlignment="1">
      <alignment horizontal="left" vertical="center" wrapText="1"/>
    </xf>
    <xf numFmtId="0" fontId="1" fillId="0" borderId="6" xfId="5" applyFont="1" applyBorder="1" applyAlignment="1">
      <alignment horizontal="center" vertical="center"/>
    </xf>
    <xf numFmtId="0" fontId="1" fillId="0" borderId="6" xfId="5" applyFont="1" applyBorder="1">
      <alignment vertical="center"/>
    </xf>
    <xf numFmtId="0" fontId="6" fillId="0" borderId="6" xfId="5" applyFont="1" applyBorder="1" applyAlignment="1">
      <alignment horizontal="center" vertical="center" wrapText="1"/>
    </xf>
    <xf numFmtId="41" fontId="0" fillId="0" borderId="6" xfId="7" applyNumberFormat="1" applyFont="1" applyBorder="1" applyAlignment="1">
      <alignment vertical="center" wrapText="1"/>
    </xf>
    <xf numFmtId="41" fontId="7" fillId="0" borderId="7" xfId="7" applyNumberFormat="1" applyFont="1" applyFill="1" applyBorder="1">
      <alignment vertical="center"/>
    </xf>
    <xf numFmtId="178" fontId="1" fillId="0" borderId="0" xfId="5" applyNumberFormat="1">
      <alignment vertical="center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14" fillId="0" borderId="6" xfId="6" applyNumberFormat="1" applyFont="1" applyFill="1" applyBorder="1" applyAlignment="1">
      <alignment horizontal="right" vertical="center" wrapText="1"/>
    </xf>
    <xf numFmtId="181" fontId="1" fillId="0" borderId="6" xfId="5" applyNumberFormat="1" applyFont="1" applyFill="1" applyBorder="1" applyAlignment="1">
      <alignment vertical="center" wrapText="1"/>
    </xf>
    <xf numFmtId="41" fontId="9" fillId="0" borderId="9" xfId="5" applyNumberFormat="1" applyFont="1" applyBorder="1" applyAlignment="1">
      <alignment vertical="center"/>
    </xf>
    <xf numFmtId="41" fontId="1" fillId="0" borderId="0" xfId="5" applyNumberFormat="1">
      <alignment vertical="center"/>
    </xf>
    <xf numFmtId="41" fontId="1" fillId="0" borderId="0" xfId="5" applyNumberFormat="1" applyFont="1" applyFill="1">
      <alignment vertical="center"/>
    </xf>
    <xf numFmtId="0" fontId="11" fillId="0" borderId="8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176" fontId="13" fillId="0" borderId="6" xfId="7" applyNumberFormat="1" applyFont="1" applyFill="1" applyBorder="1" applyAlignment="1">
      <alignment horizontal="right" vertical="center" wrapText="1"/>
    </xf>
    <xf numFmtId="176" fontId="13" fillId="0" borderId="7" xfId="7" applyNumberFormat="1" applyFont="1" applyFill="1" applyBorder="1" applyAlignment="1">
      <alignment horizontal="right" vertical="center" wrapText="1"/>
    </xf>
    <xf numFmtId="43" fontId="6" fillId="0" borderId="1" xfId="7" applyFont="1" applyBorder="1" applyAlignment="1">
      <alignment horizontal="center" vertical="center" wrapText="1"/>
    </xf>
    <xf numFmtId="41" fontId="0" fillId="0" borderId="6" xfId="7" applyNumberFormat="1" applyFont="1" applyFill="1" applyBorder="1" applyAlignment="1">
      <alignment vertical="center" wrapText="1"/>
    </xf>
    <xf numFmtId="43" fontId="9" fillId="0" borderId="6" xfId="7" applyFont="1" applyBorder="1" applyAlignment="1">
      <alignment horizontal="center" vertical="center" wrapText="1"/>
    </xf>
    <xf numFmtId="0" fontId="8" fillId="0" borderId="0" xfId="5" applyFont="1" applyAlignment="1">
      <alignment horizontal="left" vertical="center" wrapText="1"/>
    </xf>
    <xf numFmtId="0" fontId="6" fillId="0" borderId="0" xfId="5" applyFont="1" applyBorder="1" applyAlignment="1">
      <alignment horizontal="left" vertical="center" wrapText="1"/>
    </xf>
    <xf numFmtId="0" fontId="9" fillId="0" borderId="12" xfId="5" applyFont="1" applyBorder="1" applyAlignment="1">
      <alignment horizontal="left"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</cellXfs>
  <cellStyles count="8">
    <cellStyle name="一般" xfId="0" builtinId="0"/>
    <cellStyle name="一般 2" xfId="1"/>
    <cellStyle name="一般 2 2" xfId="5"/>
    <cellStyle name="一般 3" xfId="4"/>
    <cellStyle name="千分位 2" xfId="2"/>
    <cellStyle name="千分位 2 2" xfId="7"/>
    <cellStyle name="百分比 2" xfId="3"/>
    <cellStyle name="百分比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7744;~\103-106&#24180;&#36039;&#26009;\&#28189;&#38748;-1060502&#20132;&#25509;&#39340;&#31649;&#34389;\103-106&#24180;&#36039;&#26009;\106&#24180;&#26989;&#21209;\04-106&#24180;&#33682;&#20809;&#36938;&#23458;&#20013;&#24515;&#20986;&#31199;&#26696;\&#35498;&#26126;&#26371;\&#33682;&#20809;&#25151;&#22320;&#21450;&#35373;&#20633;&#31199;&#37329;&#35336;&#31639;1060113&#204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莒光房地"/>
      <sheetName val="營運設備"/>
      <sheetName val="莒光房地及設備"/>
    </sheetNames>
    <sheetDataSet>
      <sheetData sheetId="0" refreshError="1">
        <row r="23">
          <cell r="D23" t="str">
            <v>出租面積(m2)</v>
          </cell>
          <cell r="E23" t="str">
            <v>課稅面積(m2)</v>
          </cell>
          <cell r="G23" t="str">
            <v>當期房屋課稅現值(X)</v>
          </cell>
          <cell r="H23" t="str">
            <v>房屋年租金率%(Y)</v>
          </cell>
          <cell r="I23" t="str">
            <v>出租面積/課稅面積(Z)</v>
          </cell>
          <cell r="J23" t="str">
            <v>房屋年租金(X*Y*Z)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P6" sqref="P6"/>
    </sheetView>
  </sheetViews>
  <sheetFormatPr defaultRowHeight="16.5" x14ac:dyDescent="0.25"/>
  <cols>
    <col min="1" max="1" width="6.875" style="1" customWidth="1"/>
    <col min="2" max="3" width="25.625" style="8" customWidth="1"/>
    <col min="4" max="4" width="9" style="7"/>
    <col min="5" max="5" width="20.625" style="1" hidden="1" customWidth="1"/>
    <col min="6" max="6" width="12.625" style="1" customWidth="1"/>
    <col min="7" max="7" width="15.625" style="2" customWidth="1"/>
    <col min="8" max="8" width="15.625" style="6" customWidth="1"/>
    <col min="9" max="9" width="12.625" style="5" customWidth="1"/>
    <col min="10" max="10" width="12.625" style="4" customWidth="1"/>
    <col min="11" max="11" width="20.625" style="3" customWidth="1"/>
    <col min="12" max="12" width="9" style="1"/>
    <col min="13" max="13" width="9.25" style="1" bestFit="1" customWidth="1"/>
    <col min="14" max="15" width="9" style="1"/>
    <col min="16" max="16" width="9.25" style="1" bestFit="1" customWidth="1"/>
    <col min="17" max="16384" width="9" style="1"/>
  </cols>
  <sheetData>
    <row r="1" spans="1:16" ht="30" customHeight="1" thickBot="1" x14ac:dyDescent="0.3">
      <c r="A1" s="59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6" s="16" customFormat="1" ht="35.1" customHeight="1" x14ac:dyDescent="0.25">
      <c r="A2" s="60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6" s="16" customFormat="1" ht="69.95" customHeight="1" x14ac:dyDescent="0.25">
      <c r="A3" s="18" t="s">
        <v>1</v>
      </c>
      <c r="B3" s="17" t="s">
        <v>0</v>
      </c>
      <c r="C3" s="12" t="s">
        <v>17</v>
      </c>
      <c r="D3" s="17" t="s">
        <v>10</v>
      </c>
      <c r="E3" s="17" t="s">
        <v>19</v>
      </c>
      <c r="F3" s="12" t="s">
        <v>23</v>
      </c>
      <c r="G3" s="67" t="s">
        <v>37</v>
      </c>
      <c r="H3" s="67"/>
      <c r="I3" s="24" t="s">
        <v>22</v>
      </c>
      <c r="J3" s="63" t="s">
        <v>18</v>
      </c>
      <c r="K3" s="64"/>
    </row>
    <row r="4" spans="1:16" s="19" customFormat="1" ht="88.5" customHeight="1" thickBot="1" x14ac:dyDescent="0.3">
      <c r="A4" s="28">
        <v>1</v>
      </c>
      <c r="B4" s="29" t="s">
        <v>27</v>
      </c>
      <c r="C4" s="29" t="s">
        <v>36</v>
      </c>
      <c r="D4" s="30" t="s">
        <v>14</v>
      </c>
      <c r="E4" s="31"/>
      <c r="F4" s="31">
        <v>400.89</v>
      </c>
      <c r="G4" s="68">
        <v>1700</v>
      </c>
      <c r="H4" s="68"/>
      <c r="I4" s="54">
        <v>0.05</v>
      </c>
      <c r="J4" s="65">
        <f>ROUND(F4*G4*I4,0)</f>
        <v>34076</v>
      </c>
      <c r="K4" s="66"/>
    </row>
    <row r="5" spans="1:16" s="16" customFormat="1" ht="35.1" customHeight="1" x14ac:dyDescent="0.25">
      <c r="A5" s="60" t="s">
        <v>25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6" s="19" customFormat="1" ht="50.1" customHeight="1" x14ac:dyDescent="0.25">
      <c r="A6" s="18" t="s">
        <v>1</v>
      </c>
      <c r="B6" s="23" t="s">
        <v>0</v>
      </c>
      <c r="C6" s="25" t="s">
        <v>17</v>
      </c>
      <c r="D6" s="21" t="s">
        <v>16</v>
      </c>
      <c r="E6" s="20" t="s">
        <v>15</v>
      </c>
      <c r="F6" s="25" t="str">
        <f>[1]莒光房地!E23</f>
        <v>課稅面積(m2)</v>
      </c>
      <c r="G6" s="25" t="str">
        <f>[1]莒光房地!D23</f>
        <v>出租面積(m2)</v>
      </c>
      <c r="H6" s="22" t="str">
        <f>[1]莒光房地!G23</f>
        <v>當期房屋課稅現值(X)</v>
      </c>
      <c r="I6" s="27" t="str">
        <f>[1]莒光房地!H23</f>
        <v>房屋年租金率%(Y)</v>
      </c>
      <c r="J6" s="22" t="str">
        <f>[1]莒光房地!I23</f>
        <v>出租面積/課稅面積(Z)</v>
      </c>
      <c r="K6" s="33" t="str">
        <f>[1]莒光房地!J23</f>
        <v>房屋年租金(X*Y*Z)</v>
      </c>
      <c r="O6" s="58"/>
    </row>
    <row r="7" spans="1:16" s="19" customFormat="1" ht="75" customHeight="1" thickBot="1" x14ac:dyDescent="0.3">
      <c r="A7" s="28">
        <v>1</v>
      </c>
      <c r="B7" s="34" t="s">
        <v>26</v>
      </c>
      <c r="C7" s="34" t="s">
        <v>38</v>
      </c>
      <c r="D7" s="30" t="s">
        <v>14</v>
      </c>
      <c r="E7" s="31" t="s">
        <v>13</v>
      </c>
      <c r="F7" s="35">
        <v>1177.3800000000001</v>
      </c>
      <c r="G7" s="31">
        <v>400.89</v>
      </c>
      <c r="H7" s="36">
        <v>1639700</v>
      </c>
      <c r="I7" s="32">
        <v>0.1</v>
      </c>
      <c r="J7" s="55">
        <v>0.34049299999999999</v>
      </c>
      <c r="K7" s="37">
        <f>ROUND(H7*I7*J7,0)</f>
        <v>55831</v>
      </c>
    </row>
    <row r="8" spans="1:16" s="16" customFormat="1" ht="30" customHeight="1" x14ac:dyDescent="0.25">
      <c r="A8" s="60" t="s">
        <v>12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6" s="16" customFormat="1" ht="30" customHeight="1" x14ac:dyDescent="0.25">
      <c r="A9" s="18" t="s">
        <v>1</v>
      </c>
      <c r="B9" s="17" t="s">
        <v>0</v>
      </c>
      <c r="C9" s="17" t="s">
        <v>11</v>
      </c>
      <c r="D9" s="17" t="s">
        <v>10</v>
      </c>
      <c r="E9" s="17"/>
      <c r="F9" s="17" t="s">
        <v>9</v>
      </c>
      <c r="G9" s="17" t="s">
        <v>8</v>
      </c>
      <c r="H9" s="12" t="s">
        <v>7</v>
      </c>
      <c r="I9" s="12" t="s">
        <v>6</v>
      </c>
      <c r="J9" s="12" t="s">
        <v>35</v>
      </c>
      <c r="K9" s="38" t="s">
        <v>5</v>
      </c>
    </row>
    <row r="10" spans="1:16" s="3" customFormat="1" x14ac:dyDescent="0.25">
      <c r="A10" s="15">
        <v>1</v>
      </c>
      <c r="B10" s="48" t="s">
        <v>28</v>
      </c>
      <c r="C10" s="49" t="s">
        <v>29</v>
      </c>
      <c r="D10" s="52" t="s">
        <v>20</v>
      </c>
      <c r="E10" s="14">
        <v>23</v>
      </c>
      <c r="F10" s="53">
        <v>1</v>
      </c>
      <c r="G10" s="50">
        <v>74625</v>
      </c>
      <c r="H10" s="26">
        <f t="shared" ref="H10:H12" si="0">G10*F10</f>
        <v>74625</v>
      </c>
      <c r="I10" s="13">
        <v>0.1</v>
      </c>
      <c r="J10" s="51">
        <v>8</v>
      </c>
      <c r="K10" s="39">
        <f t="shared" ref="K10:K12" si="1">ROUND((H10*I10)/J10,0)</f>
        <v>933</v>
      </c>
    </row>
    <row r="11" spans="1:16" x14ac:dyDescent="0.25">
      <c r="A11" s="15">
        <v>2</v>
      </c>
      <c r="B11" s="48" t="s">
        <v>30</v>
      </c>
      <c r="C11" s="49" t="s">
        <v>31</v>
      </c>
      <c r="D11" s="52" t="s">
        <v>34</v>
      </c>
      <c r="E11" s="14">
        <v>1</v>
      </c>
      <c r="F11" s="53">
        <v>1</v>
      </c>
      <c r="G11" s="50">
        <v>49750</v>
      </c>
      <c r="H11" s="26">
        <f t="shared" si="0"/>
        <v>49750</v>
      </c>
      <c r="I11" s="13">
        <v>0.1</v>
      </c>
      <c r="J11" s="51">
        <v>5</v>
      </c>
      <c r="K11" s="39">
        <f t="shared" si="1"/>
        <v>995</v>
      </c>
    </row>
    <row r="12" spans="1:16" x14ac:dyDescent="0.25">
      <c r="A12" s="15">
        <v>3</v>
      </c>
      <c r="B12" s="48" t="s">
        <v>32</v>
      </c>
      <c r="C12" s="49" t="s">
        <v>33</v>
      </c>
      <c r="D12" s="52" t="s">
        <v>20</v>
      </c>
      <c r="E12" s="14"/>
      <c r="F12" s="53">
        <v>1</v>
      </c>
      <c r="G12" s="50">
        <v>19900</v>
      </c>
      <c r="H12" s="26">
        <f t="shared" si="0"/>
        <v>19900</v>
      </c>
      <c r="I12" s="13">
        <v>0.1</v>
      </c>
      <c r="J12" s="51">
        <v>5</v>
      </c>
      <c r="K12" s="39">
        <f t="shared" si="1"/>
        <v>398</v>
      </c>
    </row>
    <row r="13" spans="1:16" s="11" customFormat="1" ht="35.1" customHeight="1" thickBot="1" x14ac:dyDescent="0.3">
      <c r="A13" s="40"/>
      <c r="B13" s="41"/>
      <c r="C13" s="41"/>
      <c r="D13" s="42"/>
      <c r="E13" s="43"/>
      <c r="F13" s="43"/>
      <c r="G13" s="44" t="s">
        <v>4</v>
      </c>
      <c r="H13" s="45">
        <f>SUM(H10:H12)</f>
        <v>144275</v>
      </c>
      <c r="I13" s="69" t="s">
        <v>3</v>
      </c>
      <c r="J13" s="69"/>
      <c r="K13" s="46">
        <f>SUM(K10:K12)</f>
        <v>2326</v>
      </c>
    </row>
    <row r="14" spans="1:16" ht="30" customHeight="1" x14ac:dyDescent="0.25">
      <c r="A14" s="72" t="s">
        <v>39</v>
      </c>
      <c r="B14" s="73"/>
      <c r="C14" s="73"/>
      <c r="D14" s="73"/>
      <c r="E14" s="73"/>
      <c r="F14" s="73"/>
      <c r="G14" s="73"/>
      <c r="H14" s="73"/>
      <c r="I14" s="73"/>
      <c r="J14" s="74"/>
      <c r="K14" s="56">
        <f>J4+K7+K13</f>
        <v>92233</v>
      </c>
      <c r="M14" s="57"/>
    </row>
    <row r="15" spans="1:16" ht="55.5" customHeight="1" x14ac:dyDescent="0.25">
      <c r="A15" s="10" t="s">
        <v>2</v>
      </c>
      <c r="B15" s="71" t="s">
        <v>40</v>
      </c>
      <c r="C15" s="71"/>
      <c r="D15" s="71"/>
      <c r="E15" s="71"/>
      <c r="F15" s="71"/>
      <c r="G15" s="71"/>
      <c r="H15" s="71"/>
      <c r="I15" s="71"/>
      <c r="J15" s="71"/>
      <c r="K15" s="71"/>
    </row>
    <row r="16" spans="1:16" ht="35.1" customHeight="1" x14ac:dyDescent="0.25">
      <c r="A16" s="9"/>
      <c r="B16" s="70"/>
      <c r="C16" s="70"/>
      <c r="D16" s="70"/>
      <c r="E16" s="70"/>
      <c r="F16" s="70"/>
      <c r="G16" s="70"/>
      <c r="H16" s="70"/>
      <c r="I16" s="70"/>
      <c r="J16" s="70"/>
      <c r="K16" s="70"/>
      <c r="P16" s="47"/>
    </row>
  </sheetData>
  <mergeCells count="12">
    <mergeCell ref="A8:K8"/>
    <mergeCell ref="I13:J13"/>
    <mergeCell ref="B16:K16"/>
    <mergeCell ref="B15:K15"/>
    <mergeCell ref="A14:J14"/>
    <mergeCell ref="A1:K1"/>
    <mergeCell ref="A2:K2"/>
    <mergeCell ref="J3:K3"/>
    <mergeCell ref="J4:K4"/>
    <mergeCell ref="A5:K5"/>
    <mergeCell ref="G3:H3"/>
    <mergeCell ref="G4:H4"/>
  </mergeCells>
  <phoneticPr fontId="3" type="noConversion"/>
  <pageMargins left="0.31496062992125984" right="0.31496062992125984" top="0.15748031496062992" bottom="0.15748031496062992" header="0.31496062992125984" footer="0.31496062992125984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北遊1、2樓房地及設備</vt:lpstr>
      <vt:lpstr>北遊1、2樓房地及設備!Print_Area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2025-02-06T06:02:09Z</dcterms:modified>
</cp:coreProperties>
</file>