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dennistien\Desktop\公務統計相關\15日公告 及 25日上傳行政資訊網 入出境\25日上傳觀光市場分析概況摘要(中英文月報)-附加檔案\11308\EN\"/>
    </mc:Choice>
  </mc:AlternateContent>
  <xr:revisionPtr revIDLastSave="0" documentId="13_ncr:1_{7BE2A41C-8E11-46D1-A724-6BAE86BC397E}" xr6:coauthVersionLast="36" xr6:coauthVersionMax="36" xr10:uidLastSave="{00000000-0000-0000-0000-000000000000}"/>
  <bookViews>
    <workbookView xWindow="720" yWindow="390" windowWidth="18075" windowHeight="5745" tabRatio="287" xr2:uid="{00000000-000D-0000-FFFF-FFFF00000000}"/>
  </bookViews>
  <sheets>
    <sheet name="來臺旅客按停留夜數" sheetId="2" r:id="rId1"/>
  </sheets>
  <calcPr calcId="191029"/>
</workbook>
</file>

<file path=xl/calcChain.xml><?xml version="1.0" encoding="utf-8"?>
<calcChain xmlns="http://schemas.openxmlformats.org/spreadsheetml/2006/main">
  <c r="P15" i="2" l="1"/>
  <c r="P17" i="2"/>
  <c r="P24" i="2"/>
  <c r="P38" i="2"/>
  <c r="P42" i="2"/>
  <c r="P45" i="2"/>
  <c r="P48" i="2"/>
  <c r="N3" i="2" l="1"/>
  <c r="E15" i="2"/>
  <c r="F15" i="2"/>
  <c r="G15" i="2"/>
  <c r="H15" i="2"/>
  <c r="I15" i="2"/>
  <c r="J15" i="2"/>
  <c r="K15" i="2"/>
  <c r="L15" i="2"/>
  <c r="M15" i="2"/>
  <c r="E17" i="2"/>
  <c r="F17" i="2"/>
  <c r="G17" i="2"/>
  <c r="H17" i="2"/>
  <c r="I17" i="2"/>
  <c r="J17" i="2"/>
  <c r="K17" i="2"/>
  <c r="L17" i="2"/>
  <c r="M17" i="2"/>
  <c r="E24" i="2"/>
  <c r="F24" i="2"/>
  <c r="G24" i="2"/>
  <c r="H24" i="2"/>
  <c r="I24" i="2"/>
  <c r="J24" i="2"/>
  <c r="K24" i="2"/>
  <c r="L24" i="2"/>
  <c r="M24" i="2"/>
  <c r="E38" i="2"/>
  <c r="F38" i="2"/>
  <c r="G38" i="2"/>
  <c r="H38" i="2"/>
  <c r="I38" i="2"/>
  <c r="J38" i="2"/>
  <c r="K38" i="2"/>
  <c r="L38" i="2"/>
  <c r="M38" i="2"/>
  <c r="E42" i="2"/>
  <c r="F42" i="2"/>
  <c r="G42" i="2"/>
  <c r="H42" i="2"/>
  <c r="I42" i="2"/>
  <c r="J42" i="2"/>
  <c r="K42" i="2"/>
  <c r="L42" i="2"/>
  <c r="M42" i="2"/>
  <c r="E45" i="2"/>
  <c r="F45" i="2"/>
  <c r="G45" i="2"/>
  <c r="H45" i="2"/>
  <c r="I45" i="2"/>
  <c r="J45" i="2"/>
  <c r="K45" i="2"/>
  <c r="L45" i="2"/>
  <c r="M45" i="2"/>
  <c r="E48" i="2"/>
  <c r="F48" i="2"/>
  <c r="G48" i="2"/>
  <c r="H48" i="2"/>
  <c r="I48" i="2"/>
  <c r="J48" i="2"/>
  <c r="K48" i="2"/>
  <c r="L48" i="2"/>
  <c r="M48" i="2"/>
  <c r="Q4" i="2"/>
  <c r="Q5" i="2"/>
  <c r="Q6" i="2"/>
  <c r="Q7" i="2"/>
  <c r="Q8" i="2"/>
  <c r="Q9" i="2"/>
  <c r="Q10" i="2"/>
  <c r="Q11" i="2"/>
  <c r="Q12" i="2"/>
  <c r="Q13" i="2"/>
  <c r="Q14" i="2"/>
  <c r="Q16" i="2"/>
  <c r="Q18" i="2"/>
  <c r="Q19" i="2"/>
  <c r="Q20" i="2"/>
  <c r="Q21" i="2"/>
  <c r="Q22" i="2"/>
  <c r="Q23" i="2"/>
  <c r="Q25" i="2"/>
  <c r="Q26" i="2"/>
  <c r="Q27" i="2"/>
  <c r="Q28" i="2"/>
  <c r="Q29" i="2"/>
  <c r="Q30" i="2"/>
  <c r="Q31" i="2"/>
  <c r="Q32" i="2"/>
  <c r="Q33" i="2"/>
  <c r="Q34" i="2"/>
  <c r="Q35" i="2"/>
  <c r="Q36" i="2"/>
  <c r="Q37" i="2"/>
  <c r="Q39" i="2"/>
  <c r="Q40" i="2"/>
  <c r="Q41" i="2"/>
  <c r="Q43" i="2"/>
  <c r="Q44" i="2"/>
  <c r="Q46" i="2"/>
  <c r="Q47" i="2"/>
  <c r="Q3" i="2"/>
  <c r="R4" i="2"/>
  <c r="R5" i="2"/>
  <c r="R6" i="2"/>
  <c r="R7" i="2"/>
  <c r="R8" i="2"/>
  <c r="R9" i="2"/>
  <c r="R10" i="2"/>
  <c r="R11" i="2"/>
  <c r="R12" i="2"/>
  <c r="R13" i="2"/>
  <c r="R14" i="2"/>
  <c r="R16" i="2"/>
  <c r="R18" i="2"/>
  <c r="R19" i="2"/>
  <c r="R20" i="2"/>
  <c r="R21" i="2"/>
  <c r="R22" i="2"/>
  <c r="R23" i="2"/>
  <c r="R25" i="2"/>
  <c r="R26" i="2"/>
  <c r="R27" i="2"/>
  <c r="R28" i="2"/>
  <c r="R29" i="2"/>
  <c r="R30" i="2"/>
  <c r="R31" i="2"/>
  <c r="R32" i="2"/>
  <c r="R33" i="2"/>
  <c r="R34" i="2"/>
  <c r="R35" i="2"/>
  <c r="R36" i="2"/>
  <c r="R37" i="2"/>
  <c r="R39" i="2"/>
  <c r="R40" i="2"/>
  <c r="R41" i="2"/>
  <c r="R43" i="2"/>
  <c r="R44" i="2"/>
  <c r="R46" i="2"/>
  <c r="R47" i="2"/>
  <c r="R3" i="2"/>
  <c r="O48" i="2"/>
  <c r="D48" i="2"/>
  <c r="O45" i="2"/>
  <c r="D45" i="2"/>
  <c r="O42" i="2"/>
  <c r="D42" i="2"/>
  <c r="O38" i="2"/>
  <c r="D38" i="2"/>
  <c r="O24" i="2"/>
  <c r="D24" i="2"/>
  <c r="O17" i="2"/>
  <c r="D17" i="2"/>
  <c r="O15" i="2"/>
  <c r="D15" i="2"/>
  <c r="N4" i="2"/>
  <c r="N5" i="2"/>
  <c r="N6" i="2"/>
  <c r="N7" i="2"/>
  <c r="N8" i="2"/>
  <c r="N9" i="2"/>
  <c r="N10" i="2"/>
  <c r="N11" i="2"/>
  <c r="N12" i="2"/>
  <c r="N13" i="2"/>
  <c r="N14" i="2"/>
  <c r="N16" i="2"/>
  <c r="N18" i="2"/>
  <c r="N19" i="2"/>
  <c r="N20" i="2"/>
  <c r="N21" i="2"/>
  <c r="N22" i="2"/>
  <c r="N23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9" i="2"/>
  <c r="N40" i="2"/>
  <c r="N41" i="2"/>
  <c r="N43" i="2"/>
  <c r="N44" i="2"/>
  <c r="N46" i="2"/>
  <c r="N47" i="2"/>
  <c r="Q17" i="2" l="1"/>
  <c r="Q38" i="2"/>
  <c r="Q45" i="2"/>
  <c r="Q42" i="2"/>
  <c r="Q15" i="2"/>
  <c r="R24" i="2"/>
  <c r="R48" i="2"/>
  <c r="N15" i="2"/>
  <c r="R15" i="2"/>
  <c r="R42" i="2"/>
  <c r="N45" i="2"/>
  <c r="Q48" i="2"/>
  <c r="Q24" i="2"/>
  <c r="R38" i="2"/>
  <c r="R45" i="2"/>
  <c r="N38" i="2"/>
  <c r="N42" i="2"/>
  <c r="R17" i="2"/>
  <c r="N17" i="2"/>
  <c r="N24" i="2"/>
  <c r="N48" i="2"/>
  <c r="L49" i="2" s="1"/>
  <c r="G49" i="2" l="1"/>
  <c r="K49" i="2"/>
  <c r="E49" i="2"/>
  <c r="I49" i="2"/>
  <c r="M49" i="2"/>
  <c r="F49" i="2"/>
  <c r="J49" i="2"/>
  <c r="H49" i="2"/>
  <c r="N49" i="2"/>
  <c r="D49" i="2"/>
</calcChain>
</file>

<file path=xl/sharedStrings.xml><?xml version="1.0" encoding="utf-8"?>
<sst xmlns="http://schemas.openxmlformats.org/spreadsheetml/2006/main" count="117" uniqueCount="72">
  <si>
    <t>亞洲地區</t>
  </si>
  <si>
    <t>香港.澳門 HongKong. Macao</t>
  </si>
  <si>
    <t>大陸 Mainland China</t>
  </si>
  <si>
    <t>日本 Japan</t>
  </si>
  <si>
    <t>韓國 Korea,Republic of</t>
  </si>
  <si>
    <t>印度 India</t>
  </si>
  <si>
    <t>中東 Middle East</t>
  </si>
  <si>
    <t>東南亞地區</t>
  </si>
  <si>
    <t>馬來西亞 Malaysia</t>
  </si>
  <si>
    <t>新加坡 Singapore</t>
  </si>
  <si>
    <t>印尼 Indonesia</t>
  </si>
  <si>
    <t>菲律賓 Philippines</t>
  </si>
  <si>
    <t>泰國 Thailand</t>
  </si>
  <si>
    <t>越南 Vietnam</t>
  </si>
  <si>
    <t>東南亞其他地區 Others</t>
  </si>
  <si>
    <t>東南亞小計 Sub-Total</t>
  </si>
  <si>
    <t>亞洲其他地區 Others</t>
  </si>
  <si>
    <t>亞洲合計 Total</t>
  </si>
  <si>
    <t>美洲地區</t>
  </si>
  <si>
    <t>加拿大 Canada</t>
  </si>
  <si>
    <t>美國 United States of America</t>
  </si>
  <si>
    <t>墨西哥 Mexico</t>
  </si>
  <si>
    <t>巴西 Brazil</t>
  </si>
  <si>
    <t>阿根廷 Argentina</t>
  </si>
  <si>
    <t>美洲其他地區 Others</t>
  </si>
  <si>
    <t>美洲合計 Total</t>
  </si>
  <si>
    <t>歐洲地區</t>
  </si>
  <si>
    <t>比利時 Belgium</t>
  </si>
  <si>
    <t>法國 France</t>
  </si>
  <si>
    <t>德國 Germany</t>
  </si>
  <si>
    <t>義大利 Italy</t>
  </si>
  <si>
    <t>荷蘭 Netherlands</t>
  </si>
  <si>
    <t>瑞士 Switzerland</t>
  </si>
  <si>
    <t>西班牙 Spain</t>
  </si>
  <si>
    <t>英國 United Kingdom</t>
  </si>
  <si>
    <t>奧地利 Austria</t>
  </si>
  <si>
    <t>希臘 Greece</t>
  </si>
  <si>
    <t>瑞典 Sweden</t>
  </si>
  <si>
    <t>俄羅斯 Russian Federation</t>
  </si>
  <si>
    <t>歐洲其他地區 Others</t>
  </si>
  <si>
    <t>歐洲合計 Total</t>
  </si>
  <si>
    <t>大洋洲</t>
  </si>
  <si>
    <t>澳大利亞 Australia</t>
  </si>
  <si>
    <t>紐西蘭 New Zealand</t>
  </si>
  <si>
    <t>大洋洲其他地區 Others</t>
  </si>
  <si>
    <t>大洋洲合計 Total</t>
  </si>
  <si>
    <t>非洲地區</t>
  </si>
  <si>
    <t>南非 S. Africa</t>
  </si>
  <si>
    <t>非洲其他地區 Others</t>
  </si>
  <si>
    <t>非洲合計 Total</t>
  </si>
  <si>
    <t>未列明 Unstated</t>
  </si>
  <si>
    <t>總計 Grand Total</t>
  </si>
  <si>
    <t>居住地
Place of residence</t>
    <phoneticPr fontId="2" type="noConversion"/>
  </si>
  <si>
    <t>1夜
(人次)
1 Night
(Persons)</t>
  </si>
  <si>
    <t>2夜
(人次)
2 Nights
(Persons)</t>
  </si>
  <si>
    <t>3夜
(人次)
3 Nights
(Persons)</t>
  </si>
  <si>
    <t>4夜
(人次)
4 Nights
(Persons)</t>
  </si>
  <si>
    <t>5至7夜
(人次)
5-7 Nights
(Persons)</t>
  </si>
  <si>
    <t>8至15夜
(人次)
8-15 Nights
(Persons)</t>
  </si>
  <si>
    <t>16至30夜
(人次)
16-30 Nights
(Persons)</t>
  </si>
  <si>
    <t>31至60夜
(人次)
31-60 Nights
(Persons)</t>
  </si>
  <si>
    <r>
      <t xml:space="preserve">停留夜數合計
</t>
    </r>
    <r>
      <rPr>
        <sz val="10"/>
        <rFont val="Times New Roman"/>
        <family val="1"/>
      </rPr>
      <t>Total Visitor
Nights</t>
    </r>
    <phoneticPr fontId="2" type="noConversion"/>
  </si>
  <si>
    <r>
      <t>百分比</t>
    </r>
    <r>
      <rPr>
        <sz val="10"/>
        <rFont val="Times New Roman"/>
        <family val="1"/>
      </rPr>
      <t xml:space="preserve"> Share(%)</t>
    </r>
    <phoneticPr fontId="2" type="noConversion"/>
  </si>
  <si>
    <r>
      <t>90</t>
    </r>
    <r>
      <rPr>
        <sz val="10"/>
        <rFont val="細明體"/>
        <family val="3"/>
        <charset val="136"/>
      </rPr>
      <t xml:space="preserve">夜以上
</t>
    </r>
    <r>
      <rPr>
        <sz val="10"/>
        <rFont val="Times New Roman"/>
        <family val="1"/>
      </rPr>
      <t>(</t>
    </r>
    <r>
      <rPr>
        <sz val="10"/>
        <rFont val="細明體"/>
        <family val="3"/>
        <charset val="136"/>
      </rPr>
      <t>人次</t>
    </r>
    <r>
      <rPr>
        <sz val="10"/>
        <rFont val="Times New Roman"/>
        <family val="1"/>
      </rPr>
      <t>)
Over 90 Nights
(Persons)</t>
    </r>
    <phoneticPr fontId="1" type="noConversion"/>
  </si>
  <si>
    <t>註:「平均停留夜數」之計算，是以停留夜數1至90夜為計算基礎。</t>
  </si>
  <si>
    <r>
      <t>61</t>
    </r>
    <r>
      <rPr>
        <sz val="10"/>
        <rFont val="細明體"/>
        <family val="3"/>
        <charset val="136"/>
      </rPr>
      <t>至</t>
    </r>
    <r>
      <rPr>
        <sz val="10"/>
        <rFont val="Times New Roman"/>
        <family val="1"/>
      </rPr>
      <t>90</t>
    </r>
    <r>
      <rPr>
        <sz val="10"/>
        <rFont val="細明體"/>
        <family val="3"/>
        <charset val="136"/>
      </rPr>
      <t xml:space="preserve">夜
</t>
    </r>
    <r>
      <rPr>
        <sz val="10"/>
        <rFont val="Times New Roman"/>
        <family val="1"/>
      </rPr>
      <t>(</t>
    </r>
    <r>
      <rPr>
        <sz val="10"/>
        <rFont val="細明體"/>
        <family val="3"/>
        <charset val="136"/>
      </rPr>
      <t>人次</t>
    </r>
    <r>
      <rPr>
        <sz val="10"/>
        <rFont val="Times New Roman"/>
        <family val="1"/>
      </rPr>
      <t>)
61-90 Nights
(Persons)</t>
    </r>
    <phoneticPr fontId="1" type="noConversion"/>
  </si>
  <si>
    <r>
      <t>停留</t>
    </r>
    <r>
      <rPr>
        <sz val="10"/>
        <rFont val="Times New Roman"/>
        <family val="1"/>
      </rPr>
      <t>1-90</t>
    </r>
    <r>
      <rPr>
        <sz val="10"/>
        <rFont val="新細明體"/>
        <family val="1"/>
        <charset val="136"/>
      </rPr>
      <t xml:space="preserve">夜數合計
</t>
    </r>
    <r>
      <rPr>
        <sz val="10"/>
        <rFont val="Times New Roman"/>
        <family val="1"/>
      </rPr>
      <t>Total Visitor
1-90 Nights
(Nights)</t>
    </r>
    <phoneticPr fontId="2" type="noConversion"/>
  </si>
  <si>
    <t>人次合計
(人次)
Total Visitors
(Persons)</t>
    <phoneticPr fontId="1" type="noConversion"/>
  </si>
  <si>
    <t>停留1-90夜人次合計
Total Visitors
1-90 Nights
(Persons)</t>
    <phoneticPr fontId="2" type="noConversion"/>
  </si>
  <si>
    <t>平均停留夜數
(夜數)
Average Length of Stay(Nights)</t>
    <phoneticPr fontId="2" type="noConversion"/>
  </si>
  <si>
    <t/>
  </si>
  <si>
    <t>表1-8  113年1至8月來臺旅客人次～按停留夜數分
Table 1-8  Visitor Arrivals by Length of Stay,
January-August,2024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</si>
</sst>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0.00_ "/>
  </numFmts>
  <fonts count="7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6"/>
      <name val="標楷體"/>
      <family val="4"/>
      <charset val="136"/>
    </font>
    <font>
      <sz val="10"/>
      <name val="新細明體"/>
      <family val="1"/>
      <charset val="136"/>
    </font>
    <font>
      <sz val="10"/>
      <name val="Times New Roman"/>
      <family val="1"/>
    </font>
    <font>
      <sz val="10"/>
      <name val="細明體"/>
      <family val="3"/>
      <charset val="136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0" fillId="0" borderId="0" xfId="0" applyAlignment="1"/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76" fontId="4" fillId="0" borderId="2" xfId="0" applyNumberFormat="1" applyFont="1" applyBorder="1" applyAlignment="1"/>
    <xf numFmtId="176" fontId="4" fillId="0" borderId="0" xfId="0" applyNumberFormat="1" applyFont="1" applyAlignment="1"/>
    <xf numFmtId="177" fontId="4" fillId="0" borderId="0" xfId="0" applyNumberFormat="1" applyFont="1" applyAlignment="1"/>
    <xf numFmtId="0" fontId="4" fillId="0" borderId="0" xfId="0" applyFont="1" applyAlignment="1"/>
    <xf numFmtId="176" fontId="4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176" fontId="4" fillId="0" borderId="0" xfId="0" applyNumberFormat="1" applyFont="1" applyBorder="1" applyAlignment="1"/>
    <xf numFmtId="0" fontId="4" fillId="0" borderId="4" xfId="0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textRotation="255"/>
    </xf>
    <xf numFmtId="0" fontId="0" fillId="0" borderId="0" xfId="0" applyAlignment="1">
      <alignment vertical="center" textRotation="255"/>
    </xf>
    <xf numFmtId="0" fontId="4" fillId="0" borderId="2" xfId="0" applyFont="1" applyBorder="1" applyAlignment="1"/>
    <xf numFmtId="0" fontId="4" fillId="0" borderId="0" xfId="0" applyFont="1" applyAlignment="1"/>
    <xf numFmtId="0" fontId="4" fillId="0" borderId="0" xfId="0" applyFont="1" applyAlignment="1">
      <alignment vertical="center" textRotation="255"/>
    </xf>
    <xf numFmtId="0" fontId="3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51"/>
  <sheetViews>
    <sheetView tabSelected="1" zoomScaleNormal="100" workbookViewId="0">
      <pane ySplit="2" topLeftCell="A3" activePane="bottomLeft" state="frozen"/>
      <selection pane="bottomLeft" sqref="A1:R1"/>
    </sheetView>
  </sheetViews>
  <sheetFormatPr defaultRowHeight="16.5" x14ac:dyDescent="0.25"/>
  <cols>
    <col min="1" max="1" width="3.625" style="1" customWidth="1"/>
    <col min="2" max="2" width="3.5" style="1" customWidth="1"/>
    <col min="3" max="3" width="19.5" style="1" customWidth="1"/>
    <col min="4" max="4" width="9.5" style="1" customWidth="1"/>
    <col min="5" max="5" width="8.875" style="1" customWidth="1"/>
    <col min="6" max="7" width="9.375" style="1" customWidth="1"/>
    <col min="8" max="12" width="10.125" style="1" customWidth="1"/>
    <col min="13" max="13" width="10.875" style="1" customWidth="1"/>
    <col min="14" max="14" width="11.75" style="1" customWidth="1"/>
    <col min="15" max="15" width="11.5" style="1" customWidth="1"/>
    <col min="16" max="16" width="14.75" style="1" customWidth="1"/>
    <col min="17" max="17" width="17.25" style="1" customWidth="1"/>
    <col min="18" max="18" width="12.5" style="1" customWidth="1"/>
    <col min="19" max="19" width="7.375" style="1" customWidth="1"/>
  </cols>
  <sheetData>
    <row r="1" spans="1:19" ht="57.75" customHeight="1" x14ac:dyDescent="0.25">
      <c r="A1" s="20" t="s">
        <v>71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</row>
    <row r="2" spans="1:19" ht="78" customHeight="1" x14ac:dyDescent="0.25">
      <c r="A2" s="14" t="s">
        <v>52</v>
      </c>
      <c r="B2" s="14"/>
      <c r="C2" s="14"/>
      <c r="D2" s="2" t="s">
        <v>53</v>
      </c>
      <c r="E2" s="2" t="s">
        <v>54</v>
      </c>
      <c r="F2" s="2" t="s">
        <v>55</v>
      </c>
      <c r="G2" s="2" t="s">
        <v>56</v>
      </c>
      <c r="H2" s="2" t="s">
        <v>57</v>
      </c>
      <c r="I2" s="2" t="s">
        <v>58</v>
      </c>
      <c r="J2" s="2" t="s">
        <v>59</v>
      </c>
      <c r="K2" s="2" t="s">
        <v>60</v>
      </c>
      <c r="L2" s="2" t="s">
        <v>65</v>
      </c>
      <c r="M2" s="2" t="s">
        <v>63</v>
      </c>
      <c r="N2" s="2" t="s">
        <v>67</v>
      </c>
      <c r="O2" s="3" t="s">
        <v>61</v>
      </c>
      <c r="P2" s="10" t="s">
        <v>66</v>
      </c>
      <c r="Q2" s="10" t="s">
        <v>68</v>
      </c>
      <c r="R2" s="10" t="s">
        <v>69</v>
      </c>
    </row>
    <row r="3" spans="1:19" x14ac:dyDescent="0.25">
      <c r="A3" s="15" t="s">
        <v>0</v>
      </c>
      <c r="B3" s="17" t="s">
        <v>1</v>
      </c>
      <c r="C3" s="17"/>
      <c r="D3" s="4">
        <v>28623</v>
      </c>
      <c r="E3" s="4">
        <v>111496</v>
      </c>
      <c r="F3" s="4">
        <v>213580</v>
      </c>
      <c r="G3" s="4">
        <v>225816</v>
      </c>
      <c r="H3" s="4">
        <v>207522</v>
      </c>
      <c r="I3" s="4">
        <v>52969</v>
      </c>
      <c r="J3" s="4">
        <v>10720</v>
      </c>
      <c r="K3" s="4">
        <v>1900</v>
      </c>
      <c r="L3" s="4">
        <v>1282</v>
      </c>
      <c r="M3" s="4">
        <v>38313</v>
      </c>
      <c r="N3" s="11">
        <f>SUM(D3:M3)</f>
        <v>892221</v>
      </c>
      <c r="O3" s="4">
        <v>6730421</v>
      </c>
      <c r="P3" s="4">
        <v>3912741</v>
      </c>
      <c r="Q3" s="11">
        <f>SUM(D3:L3)</f>
        <v>853908</v>
      </c>
      <c r="R3" s="6">
        <f t="shared" ref="R3:R48" si="0">IF(P3&lt;&gt;0,P3/SUM(D3:L3),0)</f>
        <v>4.5821575626414086</v>
      </c>
      <c r="S3" s="13" t="s">
        <v>70</v>
      </c>
    </row>
    <row r="4" spans="1:19" x14ac:dyDescent="0.25">
      <c r="A4" s="16"/>
      <c r="B4" s="18" t="s">
        <v>2</v>
      </c>
      <c r="C4" s="18"/>
      <c r="D4" s="5">
        <v>6901</v>
      </c>
      <c r="E4" s="5">
        <v>11971</v>
      </c>
      <c r="F4" s="5">
        <v>19883</v>
      </c>
      <c r="G4" s="5">
        <v>23939</v>
      </c>
      <c r="H4" s="5">
        <v>50032</v>
      </c>
      <c r="I4" s="5">
        <v>42518</v>
      </c>
      <c r="J4" s="5">
        <v>17518</v>
      </c>
      <c r="K4" s="5">
        <v>9499</v>
      </c>
      <c r="L4" s="5">
        <v>8335</v>
      </c>
      <c r="M4" s="5">
        <v>77186</v>
      </c>
      <c r="N4" s="11">
        <f t="shared" ref="N4:N14" si="1">SUM(D4:M4)</f>
        <v>267782</v>
      </c>
      <c r="O4" s="5">
        <v>9713419</v>
      </c>
      <c r="P4" s="5">
        <v>2424960</v>
      </c>
      <c r="Q4" s="11">
        <f t="shared" ref="Q4:Q48" si="2">SUM(D4:L4)</f>
        <v>190596</v>
      </c>
      <c r="R4" s="6">
        <f t="shared" si="0"/>
        <v>12.723037209595164</v>
      </c>
      <c r="S4" s="13" t="s">
        <v>70</v>
      </c>
    </row>
    <row r="5" spans="1:19" x14ac:dyDescent="0.25">
      <c r="A5" s="16"/>
      <c r="B5" s="18" t="s">
        <v>3</v>
      </c>
      <c r="C5" s="18"/>
      <c r="D5" s="5">
        <v>44483</v>
      </c>
      <c r="E5" s="5">
        <v>221188</v>
      </c>
      <c r="F5" s="5">
        <v>266541</v>
      </c>
      <c r="G5" s="5">
        <v>95317</v>
      </c>
      <c r="H5" s="5">
        <v>67082</v>
      </c>
      <c r="I5" s="5">
        <v>30869</v>
      </c>
      <c r="J5" s="5">
        <v>14548</v>
      </c>
      <c r="K5" s="5">
        <v>11792</v>
      </c>
      <c r="L5" s="5">
        <v>7509</v>
      </c>
      <c r="M5" s="5">
        <v>54058</v>
      </c>
      <c r="N5" s="11">
        <f t="shared" si="1"/>
        <v>813387</v>
      </c>
      <c r="O5" s="5">
        <v>7201517</v>
      </c>
      <c r="P5" s="5">
        <v>3771697</v>
      </c>
      <c r="Q5" s="11">
        <f t="shared" si="2"/>
        <v>759329</v>
      </c>
      <c r="R5" s="6">
        <f t="shared" si="0"/>
        <v>4.9671446764182585</v>
      </c>
      <c r="S5" s="13" t="s">
        <v>70</v>
      </c>
    </row>
    <row r="6" spans="1:19" x14ac:dyDescent="0.25">
      <c r="A6" s="16"/>
      <c r="B6" s="18" t="s">
        <v>4</v>
      </c>
      <c r="C6" s="18"/>
      <c r="D6" s="5">
        <v>15666</v>
      </c>
      <c r="E6" s="5">
        <v>89245</v>
      </c>
      <c r="F6" s="5">
        <v>334841</v>
      </c>
      <c r="G6" s="5">
        <v>102228</v>
      </c>
      <c r="H6" s="5">
        <v>46173</v>
      </c>
      <c r="I6" s="5">
        <v>13087</v>
      </c>
      <c r="J6" s="5">
        <v>5702</v>
      </c>
      <c r="K6" s="5">
        <v>4461</v>
      </c>
      <c r="L6" s="5">
        <v>2756</v>
      </c>
      <c r="M6" s="5">
        <v>16071</v>
      </c>
      <c r="N6" s="11">
        <f t="shared" si="1"/>
        <v>630230</v>
      </c>
      <c r="O6" s="5">
        <v>3738792</v>
      </c>
      <c r="P6" s="5">
        <v>2526866</v>
      </c>
      <c r="Q6" s="11">
        <f t="shared" si="2"/>
        <v>614159</v>
      </c>
      <c r="R6" s="6">
        <f t="shared" si="0"/>
        <v>4.1143514952968205</v>
      </c>
      <c r="S6" s="13" t="s">
        <v>70</v>
      </c>
    </row>
    <row r="7" spans="1:19" x14ac:dyDescent="0.25">
      <c r="A7" s="16"/>
      <c r="B7" s="18" t="s">
        <v>5</v>
      </c>
      <c r="C7" s="18"/>
      <c r="D7" s="5">
        <v>1304</v>
      </c>
      <c r="E7" s="5">
        <v>1411</v>
      </c>
      <c r="F7" s="5">
        <v>2042</v>
      </c>
      <c r="G7" s="5">
        <v>2052</v>
      </c>
      <c r="H7" s="5">
        <v>3873</v>
      </c>
      <c r="I7" s="5">
        <v>3115</v>
      </c>
      <c r="J7" s="5">
        <v>1583</v>
      </c>
      <c r="K7" s="5">
        <v>1709</v>
      </c>
      <c r="L7" s="5">
        <v>1010</v>
      </c>
      <c r="M7" s="5">
        <v>6224</v>
      </c>
      <c r="N7" s="11">
        <f t="shared" si="1"/>
        <v>24323</v>
      </c>
      <c r="O7" s="5">
        <v>1732196</v>
      </c>
      <c r="P7" s="5">
        <v>268202</v>
      </c>
      <c r="Q7" s="11">
        <f t="shared" si="2"/>
        <v>18099</v>
      </c>
      <c r="R7" s="6">
        <f t="shared" si="0"/>
        <v>14.818608762915078</v>
      </c>
      <c r="S7" s="13" t="s">
        <v>70</v>
      </c>
    </row>
    <row r="8" spans="1:19" x14ac:dyDescent="0.25">
      <c r="A8" s="16"/>
      <c r="B8" s="18" t="s">
        <v>6</v>
      </c>
      <c r="C8" s="18"/>
      <c r="D8" s="5">
        <v>581</v>
      </c>
      <c r="E8" s="5">
        <v>1066</v>
      </c>
      <c r="F8" s="5">
        <v>1406</v>
      </c>
      <c r="G8" s="5">
        <v>1367</v>
      </c>
      <c r="H8" s="5">
        <v>2441</v>
      </c>
      <c r="I8" s="5">
        <v>2009</v>
      </c>
      <c r="J8" s="5">
        <v>1115</v>
      </c>
      <c r="K8" s="5">
        <v>457</v>
      </c>
      <c r="L8" s="5">
        <v>301</v>
      </c>
      <c r="M8" s="5">
        <v>1152</v>
      </c>
      <c r="N8" s="11">
        <f t="shared" si="1"/>
        <v>11895</v>
      </c>
      <c r="O8" s="5">
        <v>335691</v>
      </c>
      <c r="P8" s="5">
        <v>116853</v>
      </c>
      <c r="Q8" s="11">
        <f t="shared" si="2"/>
        <v>10743</v>
      </c>
      <c r="R8" s="6">
        <f t="shared" si="0"/>
        <v>10.877129293493438</v>
      </c>
      <c r="S8" s="13" t="s">
        <v>70</v>
      </c>
    </row>
    <row r="9" spans="1:19" x14ac:dyDescent="0.25">
      <c r="A9" s="16"/>
      <c r="B9" s="19" t="s">
        <v>7</v>
      </c>
      <c r="C9" s="7" t="s">
        <v>8</v>
      </c>
      <c r="D9" s="5">
        <v>7842</v>
      </c>
      <c r="E9" s="5">
        <v>7285</v>
      </c>
      <c r="F9" s="5">
        <v>17787</v>
      </c>
      <c r="G9" s="5">
        <v>34452</v>
      </c>
      <c r="H9" s="5">
        <v>119694</v>
      </c>
      <c r="I9" s="5">
        <v>48256</v>
      </c>
      <c r="J9" s="5">
        <v>11184</v>
      </c>
      <c r="K9" s="5">
        <v>6807</v>
      </c>
      <c r="L9" s="5">
        <v>4399</v>
      </c>
      <c r="M9" s="5">
        <v>28644</v>
      </c>
      <c r="N9" s="11">
        <f t="shared" si="1"/>
        <v>286350</v>
      </c>
      <c r="O9" s="5">
        <v>9451330</v>
      </c>
      <c r="P9" s="5">
        <v>2284145</v>
      </c>
      <c r="Q9" s="11">
        <f t="shared" si="2"/>
        <v>257706</v>
      </c>
      <c r="R9" s="6">
        <f t="shared" si="0"/>
        <v>8.8633753191621452</v>
      </c>
      <c r="S9" s="13" t="s">
        <v>70</v>
      </c>
    </row>
    <row r="10" spans="1:19" x14ac:dyDescent="0.25">
      <c r="A10" s="16"/>
      <c r="B10" s="19"/>
      <c r="C10" s="7" t="s">
        <v>9</v>
      </c>
      <c r="D10" s="5">
        <v>5362</v>
      </c>
      <c r="E10" s="5">
        <v>11764</v>
      </c>
      <c r="F10" s="5">
        <v>24068</v>
      </c>
      <c r="G10" s="5">
        <v>37650</v>
      </c>
      <c r="H10" s="5">
        <v>108429</v>
      </c>
      <c r="I10" s="5">
        <v>66366</v>
      </c>
      <c r="J10" s="5">
        <v>7329</v>
      </c>
      <c r="K10" s="5">
        <v>1838</v>
      </c>
      <c r="L10" s="5">
        <v>750</v>
      </c>
      <c r="M10" s="5">
        <v>3838</v>
      </c>
      <c r="N10" s="11">
        <f t="shared" si="1"/>
        <v>267394</v>
      </c>
      <c r="O10" s="5">
        <v>2191751</v>
      </c>
      <c r="P10" s="5">
        <v>1834267</v>
      </c>
      <c r="Q10" s="11">
        <f t="shared" si="2"/>
        <v>263556</v>
      </c>
      <c r="R10" s="6">
        <f t="shared" si="0"/>
        <v>6.9596859870388075</v>
      </c>
      <c r="S10" s="13" t="s">
        <v>70</v>
      </c>
    </row>
    <row r="11" spans="1:19" x14ac:dyDescent="0.25">
      <c r="A11" s="16"/>
      <c r="B11" s="19"/>
      <c r="C11" s="7" t="s">
        <v>10</v>
      </c>
      <c r="D11" s="5">
        <v>6658</v>
      </c>
      <c r="E11" s="5">
        <v>2362</v>
      </c>
      <c r="F11" s="5">
        <v>4603</v>
      </c>
      <c r="G11" s="5">
        <v>6437</v>
      </c>
      <c r="H11" s="5">
        <v>18507</v>
      </c>
      <c r="I11" s="5">
        <v>18784</v>
      </c>
      <c r="J11" s="5">
        <v>5495</v>
      </c>
      <c r="K11" s="5">
        <v>4762</v>
      </c>
      <c r="L11" s="5">
        <v>2120</v>
      </c>
      <c r="M11" s="5">
        <v>56036</v>
      </c>
      <c r="N11" s="11">
        <f t="shared" si="1"/>
        <v>125764</v>
      </c>
      <c r="O11" s="5">
        <v>72990065</v>
      </c>
      <c r="P11" s="5">
        <v>857604</v>
      </c>
      <c r="Q11" s="11">
        <f t="shared" si="2"/>
        <v>69728</v>
      </c>
      <c r="R11" s="6">
        <f t="shared" si="0"/>
        <v>12.299277191372189</v>
      </c>
      <c r="S11" s="13" t="s">
        <v>70</v>
      </c>
    </row>
    <row r="12" spans="1:19" x14ac:dyDescent="0.25">
      <c r="A12" s="16"/>
      <c r="B12" s="19"/>
      <c r="C12" s="7" t="s">
        <v>11</v>
      </c>
      <c r="D12" s="5">
        <v>9073</v>
      </c>
      <c r="E12" s="5">
        <v>19599</v>
      </c>
      <c r="F12" s="5">
        <v>58250</v>
      </c>
      <c r="G12" s="5">
        <v>53814</v>
      </c>
      <c r="H12" s="5">
        <v>51633</v>
      </c>
      <c r="I12" s="5">
        <v>29377</v>
      </c>
      <c r="J12" s="5">
        <v>3045</v>
      </c>
      <c r="K12" s="5">
        <v>3772</v>
      </c>
      <c r="L12" s="5">
        <v>2080</v>
      </c>
      <c r="M12" s="5">
        <v>59886</v>
      </c>
      <c r="N12" s="11">
        <f t="shared" si="1"/>
        <v>290529</v>
      </c>
      <c r="O12" s="5">
        <v>50947120</v>
      </c>
      <c r="P12" s="5">
        <v>1456807</v>
      </c>
      <c r="Q12" s="11">
        <f t="shared" si="2"/>
        <v>230643</v>
      </c>
      <c r="R12" s="6">
        <f t="shared" si="0"/>
        <v>6.316285341415087</v>
      </c>
      <c r="S12" s="13" t="s">
        <v>70</v>
      </c>
    </row>
    <row r="13" spans="1:19" x14ac:dyDescent="0.25">
      <c r="A13" s="16"/>
      <c r="B13" s="19"/>
      <c r="C13" s="7" t="s">
        <v>12</v>
      </c>
      <c r="D13" s="5">
        <v>4615</v>
      </c>
      <c r="E13" s="5">
        <v>18855</v>
      </c>
      <c r="F13" s="5">
        <v>59222</v>
      </c>
      <c r="G13" s="5">
        <v>43590</v>
      </c>
      <c r="H13" s="5">
        <v>31549</v>
      </c>
      <c r="I13" s="5">
        <v>58276</v>
      </c>
      <c r="J13" s="5">
        <v>3511</v>
      </c>
      <c r="K13" s="5">
        <v>3324</v>
      </c>
      <c r="L13" s="5">
        <v>2373</v>
      </c>
      <c r="M13" s="5">
        <v>31612</v>
      </c>
      <c r="N13" s="11">
        <f t="shared" si="1"/>
        <v>256927</v>
      </c>
      <c r="O13" s="5">
        <v>24190562</v>
      </c>
      <c r="P13" s="5">
        <v>1691283</v>
      </c>
      <c r="Q13" s="11">
        <f t="shared" si="2"/>
        <v>225315</v>
      </c>
      <c r="R13" s="6">
        <f t="shared" si="0"/>
        <v>7.5063045070235006</v>
      </c>
      <c r="S13" s="13" t="s">
        <v>70</v>
      </c>
    </row>
    <row r="14" spans="1:19" x14ac:dyDescent="0.25">
      <c r="A14" s="16"/>
      <c r="B14" s="19"/>
      <c r="C14" s="7" t="s">
        <v>13</v>
      </c>
      <c r="D14" s="5">
        <v>1393</v>
      </c>
      <c r="E14" s="5">
        <v>4158</v>
      </c>
      <c r="F14" s="5">
        <v>12908</v>
      </c>
      <c r="G14" s="5">
        <v>41539</v>
      </c>
      <c r="H14" s="5">
        <v>14936</v>
      </c>
      <c r="I14" s="5">
        <v>12364</v>
      </c>
      <c r="J14" s="5">
        <v>6633</v>
      </c>
      <c r="K14" s="5">
        <v>8395</v>
      </c>
      <c r="L14" s="5">
        <v>10970</v>
      </c>
      <c r="M14" s="5">
        <v>123281</v>
      </c>
      <c r="N14" s="11">
        <f t="shared" si="1"/>
        <v>236577</v>
      </c>
      <c r="O14" s="5">
        <v>90074420</v>
      </c>
      <c r="P14" s="5">
        <v>1851644</v>
      </c>
      <c r="Q14" s="11">
        <f t="shared" si="2"/>
        <v>113296</v>
      </c>
      <c r="R14" s="6">
        <f t="shared" si="0"/>
        <v>16.343419008614603</v>
      </c>
      <c r="S14" s="13" t="s">
        <v>70</v>
      </c>
    </row>
    <row r="15" spans="1:19" x14ac:dyDescent="0.25">
      <c r="A15" s="16"/>
      <c r="B15" s="19"/>
      <c r="C15" s="7" t="s">
        <v>14</v>
      </c>
      <c r="D15" s="5">
        <f>D16-D9-D10-D11-D12-D13-D14</f>
        <v>577</v>
      </c>
      <c r="E15" s="5">
        <f t="shared" ref="E15:M15" si="3">E16-E9-E10-E11-E12-E13-E14</f>
        <v>490</v>
      </c>
      <c r="F15" s="5">
        <f t="shared" si="3"/>
        <v>947</v>
      </c>
      <c r="G15" s="5">
        <f t="shared" si="3"/>
        <v>2013</v>
      </c>
      <c r="H15" s="5">
        <f t="shared" si="3"/>
        <v>3491</v>
      </c>
      <c r="I15" s="5">
        <f t="shared" si="3"/>
        <v>2778</v>
      </c>
      <c r="J15" s="5">
        <f t="shared" si="3"/>
        <v>1198</v>
      </c>
      <c r="K15" s="5">
        <f t="shared" si="3"/>
        <v>631</v>
      </c>
      <c r="L15" s="5">
        <f t="shared" si="3"/>
        <v>556</v>
      </c>
      <c r="M15" s="5">
        <f t="shared" si="3"/>
        <v>2553</v>
      </c>
      <c r="N15" s="5">
        <f t="shared" ref="N15" si="4">N16-N9-N10-N11-N12-N13-N14</f>
        <v>15234</v>
      </c>
      <c r="O15" s="5">
        <f>O16-O9-O10-O11-O12-O13-O14</f>
        <v>1034392</v>
      </c>
      <c r="P15" s="5">
        <f>P16-P9-P10-P11-P12-P13-P14</f>
        <v>167325</v>
      </c>
      <c r="Q15" s="11">
        <f t="shared" si="2"/>
        <v>12681</v>
      </c>
      <c r="R15" s="6">
        <f t="shared" si="0"/>
        <v>13.194937307783297</v>
      </c>
      <c r="S15" s="13" t="s">
        <v>70</v>
      </c>
    </row>
    <row r="16" spans="1:19" x14ac:dyDescent="0.25">
      <c r="A16" s="16"/>
      <c r="B16" s="19"/>
      <c r="C16" s="7" t="s">
        <v>15</v>
      </c>
      <c r="D16" s="5">
        <v>35520</v>
      </c>
      <c r="E16" s="5">
        <v>64513</v>
      </c>
      <c r="F16" s="5">
        <v>177785</v>
      </c>
      <c r="G16" s="5">
        <v>219495</v>
      </c>
      <c r="H16" s="5">
        <v>348239</v>
      </c>
      <c r="I16" s="5">
        <v>236201</v>
      </c>
      <c r="J16" s="5">
        <v>38395</v>
      </c>
      <c r="K16" s="5">
        <v>29529</v>
      </c>
      <c r="L16" s="5">
        <v>23248</v>
      </c>
      <c r="M16" s="5">
        <v>305850</v>
      </c>
      <c r="N16" s="11">
        <f t="shared" ref="N16:N48" si="5">SUM(D16:M16)</f>
        <v>1478775</v>
      </c>
      <c r="O16" s="5">
        <v>250879640</v>
      </c>
      <c r="P16" s="5">
        <v>10143075</v>
      </c>
      <c r="Q16" s="11">
        <f t="shared" si="2"/>
        <v>1172925</v>
      </c>
      <c r="R16" s="6">
        <f t="shared" si="0"/>
        <v>8.6476756825884014</v>
      </c>
      <c r="S16" s="13" t="s">
        <v>70</v>
      </c>
    </row>
    <row r="17" spans="1:19" x14ac:dyDescent="0.25">
      <c r="A17" s="16"/>
      <c r="B17" s="18" t="s">
        <v>16</v>
      </c>
      <c r="C17" s="18"/>
      <c r="D17" s="5">
        <f>D18-D16-D3-D4-D5-D6-D7-D8</f>
        <v>2603</v>
      </c>
      <c r="E17" s="5">
        <f t="shared" ref="E17:M17" si="6">E18-E16-E3-E4-E5-E6-E7-E8</f>
        <v>7365</v>
      </c>
      <c r="F17" s="5">
        <f t="shared" si="6"/>
        <v>8719</v>
      </c>
      <c r="G17" s="5">
        <f t="shared" si="6"/>
        <v>6156</v>
      </c>
      <c r="H17" s="5">
        <f t="shared" si="6"/>
        <v>6469</v>
      </c>
      <c r="I17" s="5">
        <f t="shared" si="6"/>
        <v>3676</v>
      </c>
      <c r="J17" s="5">
        <f t="shared" si="6"/>
        <v>1247</v>
      </c>
      <c r="K17" s="5">
        <f t="shared" si="6"/>
        <v>736</v>
      </c>
      <c r="L17" s="5">
        <f t="shared" si="6"/>
        <v>409</v>
      </c>
      <c r="M17" s="5">
        <f t="shared" si="6"/>
        <v>2742</v>
      </c>
      <c r="N17" s="11">
        <f t="shared" si="5"/>
        <v>40122</v>
      </c>
      <c r="O17" s="5">
        <f>O18-O16-O3-O4-O5-O6-O7-O8</f>
        <v>963714</v>
      </c>
      <c r="P17" s="5">
        <f>P18-P16-P3-P4-P5-P6-P7-P8</f>
        <v>236827</v>
      </c>
      <c r="Q17" s="11">
        <f t="shared" si="2"/>
        <v>37380</v>
      </c>
      <c r="R17" s="6">
        <f t="shared" si="0"/>
        <v>6.335660781166399</v>
      </c>
      <c r="S17" s="13" t="s">
        <v>70</v>
      </c>
    </row>
    <row r="18" spans="1:19" x14ac:dyDescent="0.25">
      <c r="A18" s="16"/>
      <c r="B18" s="18" t="s">
        <v>17</v>
      </c>
      <c r="C18" s="18"/>
      <c r="D18" s="5">
        <v>135681</v>
      </c>
      <c r="E18" s="5">
        <v>508255</v>
      </c>
      <c r="F18" s="5">
        <v>1024797</v>
      </c>
      <c r="G18" s="5">
        <v>676370</v>
      </c>
      <c r="H18" s="5">
        <v>731831</v>
      </c>
      <c r="I18" s="5">
        <v>384444</v>
      </c>
      <c r="J18" s="5">
        <v>90828</v>
      </c>
      <c r="K18" s="5">
        <v>60083</v>
      </c>
      <c r="L18" s="5">
        <v>44850</v>
      </c>
      <c r="M18" s="5">
        <v>501596</v>
      </c>
      <c r="N18" s="11">
        <f t="shared" si="5"/>
        <v>4158735</v>
      </c>
      <c r="O18" s="5">
        <v>281295390</v>
      </c>
      <c r="P18" s="5">
        <v>23401221</v>
      </c>
      <c r="Q18" s="11">
        <f t="shared" si="2"/>
        <v>3657139</v>
      </c>
      <c r="R18" s="6">
        <f t="shared" si="0"/>
        <v>6.3987781158987938</v>
      </c>
      <c r="S18" s="13" t="s">
        <v>70</v>
      </c>
    </row>
    <row r="19" spans="1:19" x14ac:dyDescent="0.25">
      <c r="A19" s="19" t="s">
        <v>18</v>
      </c>
      <c r="B19" s="18" t="s">
        <v>19</v>
      </c>
      <c r="C19" s="18"/>
      <c r="D19" s="5">
        <v>5784</v>
      </c>
      <c r="E19" s="5">
        <v>4867</v>
      </c>
      <c r="F19" s="5">
        <v>7779</v>
      </c>
      <c r="G19" s="5">
        <v>7609</v>
      </c>
      <c r="H19" s="5">
        <v>12851</v>
      </c>
      <c r="I19" s="5">
        <v>12721</v>
      </c>
      <c r="J19" s="5">
        <v>6507</v>
      </c>
      <c r="K19" s="5">
        <v>2780</v>
      </c>
      <c r="L19" s="5">
        <v>1310</v>
      </c>
      <c r="M19" s="5">
        <v>10053</v>
      </c>
      <c r="N19" s="11">
        <f t="shared" si="5"/>
        <v>72261</v>
      </c>
      <c r="O19" s="5">
        <v>1340735</v>
      </c>
      <c r="P19" s="5">
        <v>638676</v>
      </c>
      <c r="Q19" s="11">
        <f t="shared" si="2"/>
        <v>62208</v>
      </c>
      <c r="R19" s="6">
        <f t="shared" si="0"/>
        <v>10.266782407407407</v>
      </c>
      <c r="S19" s="13" t="s">
        <v>70</v>
      </c>
    </row>
    <row r="20" spans="1:19" x14ac:dyDescent="0.25">
      <c r="A20" s="19"/>
      <c r="B20" s="18" t="s">
        <v>20</v>
      </c>
      <c r="C20" s="18"/>
      <c r="D20" s="5">
        <v>35625</v>
      </c>
      <c r="E20" s="5">
        <v>27445</v>
      </c>
      <c r="F20" s="5">
        <v>40475</v>
      </c>
      <c r="G20" s="5">
        <v>37514</v>
      </c>
      <c r="H20" s="5">
        <v>80684</v>
      </c>
      <c r="I20" s="5">
        <v>92351</v>
      </c>
      <c r="J20" s="5">
        <v>39287</v>
      </c>
      <c r="K20" s="5">
        <v>17965</v>
      </c>
      <c r="L20" s="5">
        <v>8158</v>
      </c>
      <c r="M20" s="5">
        <v>49774</v>
      </c>
      <c r="N20" s="11">
        <f t="shared" si="5"/>
        <v>429278</v>
      </c>
      <c r="O20" s="5">
        <v>6829294</v>
      </c>
      <c r="P20" s="5">
        <v>4063809</v>
      </c>
      <c r="Q20" s="11">
        <f t="shared" si="2"/>
        <v>379504</v>
      </c>
      <c r="R20" s="6">
        <f t="shared" si="0"/>
        <v>10.708211244150259</v>
      </c>
      <c r="S20" s="13" t="s">
        <v>70</v>
      </c>
    </row>
    <row r="21" spans="1:19" x14ac:dyDescent="0.25">
      <c r="A21" s="19"/>
      <c r="B21" s="18" t="s">
        <v>21</v>
      </c>
      <c r="C21" s="18"/>
      <c r="D21" s="5">
        <v>149</v>
      </c>
      <c r="E21" s="5">
        <v>206</v>
      </c>
      <c r="F21" s="5">
        <v>277</v>
      </c>
      <c r="G21" s="5">
        <v>197</v>
      </c>
      <c r="H21" s="5">
        <v>524</v>
      </c>
      <c r="I21" s="5">
        <v>358</v>
      </c>
      <c r="J21" s="5">
        <v>261</v>
      </c>
      <c r="K21" s="5">
        <v>151</v>
      </c>
      <c r="L21" s="5">
        <v>90</v>
      </c>
      <c r="M21" s="5">
        <v>510</v>
      </c>
      <c r="N21" s="11">
        <f t="shared" si="5"/>
        <v>2723</v>
      </c>
      <c r="O21" s="5">
        <v>94912</v>
      </c>
      <c r="P21" s="5">
        <v>28530</v>
      </c>
      <c r="Q21" s="11">
        <f t="shared" si="2"/>
        <v>2213</v>
      </c>
      <c r="R21" s="6">
        <f t="shared" si="0"/>
        <v>12.89200180750113</v>
      </c>
      <c r="S21" s="13" t="s">
        <v>70</v>
      </c>
    </row>
    <row r="22" spans="1:19" x14ac:dyDescent="0.25">
      <c r="A22" s="19"/>
      <c r="B22" s="18" t="s">
        <v>22</v>
      </c>
      <c r="C22" s="18"/>
      <c r="D22" s="5">
        <v>150</v>
      </c>
      <c r="E22" s="5">
        <v>154</v>
      </c>
      <c r="F22" s="5">
        <v>243</v>
      </c>
      <c r="G22" s="5">
        <v>205</v>
      </c>
      <c r="H22" s="5">
        <v>502</v>
      </c>
      <c r="I22" s="5">
        <v>475</v>
      </c>
      <c r="J22" s="5">
        <v>294</v>
      </c>
      <c r="K22" s="5">
        <v>190</v>
      </c>
      <c r="L22" s="5">
        <v>117</v>
      </c>
      <c r="M22" s="5">
        <v>363</v>
      </c>
      <c r="N22" s="11">
        <f t="shared" si="5"/>
        <v>2693</v>
      </c>
      <c r="O22" s="5">
        <v>116590</v>
      </c>
      <c r="P22" s="5">
        <v>33800</v>
      </c>
      <c r="Q22" s="11">
        <f t="shared" si="2"/>
        <v>2330</v>
      </c>
      <c r="R22" s="6">
        <f t="shared" si="0"/>
        <v>14.506437768240342</v>
      </c>
      <c r="S22" s="13" t="s">
        <v>70</v>
      </c>
    </row>
    <row r="23" spans="1:19" x14ac:dyDescent="0.25">
      <c r="A23" s="19"/>
      <c r="B23" s="18" t="s">
        <v>23</v>
      </c>
      <c r="C23" s="18"/>
      <c r="D23" s="5">
        <v>20</v>
      </c>
      <c r="E23" s="5">
        <v>48</v>
      </c>
      <c r="F23" s="5">
        <v>73</v>
      </c>
      <c r="G23" s="5">
        <v>36</v>
      </c>
      <c r="H23" s="5">
        <v>119</v>
      </c>
      <c r="I23" s="5">
        <v>142</v>
      </c>
      <c r="J23" s="5">
        <v>97</v>
      </c>
      <c r="K23" s="5">
        <v>67</v>
      </c>
      <c r="L23" s="5">
        <v>27</v>
      </c>
      <c r="M23" s="5">
        <v>95</v>
      </c>
      <c r="N23" s="11">
        <f t="shared" si="5"/>
        <v>724</v>
      </c>
      <c r="O23" s="5">
        <v>29111</v>
      </c>
      <c r="P23" s="5">
        <v>9728</v>
      </c>
      <c r="Q23" s="11">
        <f t="shared" si="2"/>
        <v>629</v>
      </c>
      <c r="R23" s="6">
        <f t="shared" si="0"/>
        <v>15.465818759936408</v>
      </c>
      <c r="S23" s="13" t="s">
        <v>70</v>
      </c>
    </row>
    <row r="24" spans="1:19" x14ac:dyDescent="0.25">
      <c r="A24" s="19"/>
      <c r="B24" s="18" t="s">
        <v>24</v>
      </c>
      <c r="C24" s="18"/>
      <c r="D24" s="5">
        <f>D25-D19-D20-D21-D22-D23</f>
        <v>344</v>
      </c>
      <c r="E24" s="5">
        <f t="shared" ref="E24:M24" si="7">E25-E19-E20-E21-E22-E23</f>
        <v>383</v>
      </c>
      <c r="F24" s="5">
        <f t="shared" si="7"/>
        <v>513</v>
      </c>
      <c r="G24" s="5">
        <f t="shared" si="7"/>
        <v>487</v>
      </c>
      <c r="H24" s="5">
        <f t="shared" si="7"/>
        <v>800</v>
      </c>
      <c r="I24" s="5">
        <f t="shared" si="7"/>
        <v>1030</v>
      </c>
      <c r="J24" s="5">
        <f t="shared" si="7"/>
        <v>788</v>
      </c>
      <c r="K24" s="5">
        <f t="shared" si="7"/>
        <v>545</v>
      </c>
      <c r="L24" s="5">
        <f t="shared" si="7"/>
        <v>459</v>
      </c>
      <c r="M24" s="5">
        <f t="shared" si="7"/>
        <v>2516</v>
      </c>
      <c r="N24" s="11">
        <f t="shared" si="5"/>
        <v>7865</v>
      </c>
      <c r="O24" s="5">
        <f>O25-O19-O20-O21-O22-O23</f>
        <v>934674</v>
      </c>
      <c r="P24" s="5">
        <f>P25-P19-P20-P21-P22-P23</f>
        <v>97721</v>
      </c>
      <c r="Q24" s="11">
        <f t="shared" si="2"/>
        <v>5349</v>
      </c>
      <c r="R24" s="6">
        <f t="shared" si="0"/>
        <v>18.269022247149</v>
      </c>
      <c r="S24" s="13" t="s">
        <v>70</v>
      </c>
    </row>
    <row r="25" spans="1:19" x14ac:dyDescent="0.25">
      <c r="A25" s="19"/>
      <c r="B25" s="18" t="s">
        <v>25</v>
      </c>
      <c r="C25" s="18"/>
      <c r="D25" s="5">
        <v>42072</v>
      </c>
      <c r="E25" s="5">
        <v>33103</v>
      </c>
      <c r="F25" s="5">
        <v>49360</v>
      </c>
      <c r="G25" s="5">
        <v>46048</v>
      </c>
      <c r="H25" s="5">
        <v>95480</v>
      </c>
      <c r="I25" s="5">
        <v>107077</v>
      </c>
      <c r="J25" s="5">
        <v>47234</v>
      </c>
      <c r="K25" s="5">
        <v>21698</v>
      </c>
      <c r="L25" s="5">
        <v>10161</v>
      </c>
      <c r="M25" s="5">
        <v>63311</v>
      </c>
      <c r="N25" s="11">
        <f t="shared" si="5"/>
        <v>515544</v>
      </c>
      <c r="O25" s="5">
        <v>9345316</v>
      </c>
      <c r="P25" s="5">
        <v>4872264</v>
      </c>
      <c r="Q25" s="11">
        <f t="shared" si="2"/>
        <v>452233</v>
      </c>
      <c r="R25" s="6">
        <f t="shared" si="0"/>
        <v>10.773791386298656</v>
      </c>
      <c r="S25" s="13" t="s">
        <v>70</v>
      </c>
    </row>
    <row r="26" spans="1:19" x14ac:dyDescent="0.25">
      <c r="A26" s="19" t="s">
        <v>26</v>
      </c>
      <c r="B26" s="18" t="s">
        <v>27</v>
      </c>
      <c r="C26" s="18"/>
      <c r="D26" s="5">
        <v>299</v>
      </c>
      <c r="E26" s="5">
        <v>288</v>
      </c>
      <c r="F26" s="5">
        <v>359</v>
      </c>
      <c r="G26" s="5">
        <v>348</v>
      </c>
      <c r="H26" s="5">
        <v>668</v>
      </c>
      <c r="I26" s="5">
        <v>1209</v>
      </c>
      <c r="J26" s="5">
        <v>627</v>
      </c>
      <c r="K26" s="5">
        <v>370</v>
      </c>
      <c r="L26" s="5">
        <v>194</v>
      </c>
      <c r="M26" s="5">
        <v>643</v>
      </c>
      <c r="N26" s="11">
        <f t="shared" si="5"/>
        <v>5005</v>
      </c>
      <c r="O26" s="5">
        <v>121652</v>
      </c>
      <c r="P26" s="5">
        <v>64377</v>
      </c>
      <c r="Q26" s="11">
        <f t="shared" si="2"/>
        <v>4362</v>
      </c>
      <c r="R26" s="6">
        <f t="shared" si="0"/>
        <v>14.758596973865199</v>
      </c>
      <c r="S26" s="13" t="s">
        <v>70</v>
      </c>
    </row>
    <row r="27" spans="1:19" x14ac:dyDescent="0.25">
      <c r="A27" s="19"/>
      <c r="B27" s="18" t="s">
        <v>28</v>
      </c>
      <c r="C27" s="18"/>
      <c r="D27" s="5">
        <v>1489</v>
      </c>
      <c r="E27" s="5">
        <v>1946</v>
      </c>
      <c r="F27" s="5">
        <v>2226</v>
      </c>
      <c r="G27" s="5">
        <v>2047</v>
      </c>
      <c r="H27" s="5">
        <v>4677</v>
      </c>
      <c r="I27" s="5">
        <v>7804</v>
      </c>
      <c r="J27" s="5">
        <v>4146</v>
      </c>
      <c r="K27" s="5">
        <v>2346</v>
      </c>
      <c r="L27" s="5">
        <v>1315</v>
      </c>
      <c r="M27" s="5">
        <v>4656</v>
      </c>
      <c r="N27" s="11">
        <f t="shared" si="5"/>
        <v>32652</v>
      </c>
      <c r="O27" s="5">
        <v>886007</v>
      </c>
      <c r="P27" s="5">
        <v>424167</v>
      </c>
      <c r="Q27" s="11">
        <f t="shared" si="2"/>
        <v>27996</v>
      </c>
      <c r="R27" s="6">
        <f t="shared" si="0"/>
        <v>15.15098585512216</v>
      </c>
      <c r="S27" s="13" t="s">
        <v>70</v>
      </c>
    </row>
    <row r="28" spans="1:19" x14ac:dyDescent="0.25">
      <c r="A28" s="19"/>
      <c r="B28" s="18" t="s">
        <v>29</v>
      </c>
      <c r="C28" s="18"/>
      <c r="D28" s="5">
        <v>4162</v>
      </c>
      <c r="E28" s="5">
        <v>2597</v>
      </c>
      <c r="F28" s="5">
        <v>3451</v>
      </c>
      <c r="G28" s="5">
        <v>2873</v>
      </c>
      <c r="H28" s="5">
        <v>6266</v>
      </c>
      <c r="I28" s="5">
        <v>9828</v>
      </c>
      <c r="J28" s="5">
        <v>5244</v>
      </c>
      <c r="K28" s="5">
        <v>1830</v>
      </c>
      <c r="L28" s="5">
        <v>967</v>
      </c>
      <c r="M28" s="5">
        <v>12131</v>
      </c>
      <c r="N28" s="11">
        <f t="shared" si="5"/>
        <v>49349</v>
      </c>
      <c r="O28" s="5">
        <v>715509</v>
      </c>
      <c r="P28" s="5">
        <v>439783</v>
      </c>
      <c r="Q28" s="11">
        <f t="shared" si="2"/>
        <v>37218</v>
      </c>
      <c r="R28" s="6">
        <f t="shared" si="0"/>
        <v>11.816406040088129</v>
      </c>
      <c r="S28" s="13" t="s">
        <v>70</v>
      </c>
    </row>
    <row r="29" spans="1:19" x14ac:dyDescent="0.25">
      <c r="A29" s="19"/>
      <c r="B29" s="18" t="s">
        <v>30</v>
      </c>
      <c r="C29" s="18"/>
      <c r="D29" s="5">
        <v>855</v>
      </c>
      <c r="E29" s="5">
        <v>1119</v>
      </c>
      <c r="F29" s="5">
        <v>1289</v>
      </c>
      <c r="G29" s="5">
        <v>801</v>
      </c>
      <c r="H29" s="5">
        <v>1881</v>
      </c>
      <c r="I29" s="5">
        <v>1959</v>
      </c>
      <c r="J29" s="5">
        <v>750</v>
      </c>
      <c r="K29" s="5">
        <v>467</v>
      </c>
      <c r="L29" s="5">
        <v>307</v>
      </c>
      <c r="M29" s="5">
        <v>1931</v>
      </c>
      <c r="N29" s="11">
        <f t="shared" si="5"/>
        <v>11359</v>
      </c>
      <c r="O29" s="5">
        <v>232548</v>
      </c>
      <c r="P29" s="5">
        <v>101882</v>
      </c>
      <c r="Q29" s="11">
        <f t="shared" si="2"/>
        <v>9428</v>
      </c>
      <c r="R29" s="6">
        <f t="shared" si="0"/>
        <v>10.806321595248196</v>
      </c>
      <c r="S29" s="13" t="s">
        <v>70</v>
      </c>
    </row>
    <row r="30" spans="1:19" x14ac:dyDescent="0.25">
      <c r="A30" s="19"/>
      <c r="B30" s="18" t="s">
        <v>31</v>
      </c>
      <c r="C30" s="18"/>
      <c r="D30" s="5">
        <v>997</v>
      </c>
      <c r="E30" s="5">
        <v>978</v>
      </c>
      <c r="F30" s="5">
        <v>1307</v>
      </c>
      <c r="G30" s="5">
        <v>1256</v>
      </c>
      <c r="H30" s="5">
        <v>2671</v>
      </c>
      <c r="I30" s="5">
        <v>3517</v>
      </c>
      <c r="J30" s="5">
        <v>2218</v>
      </c>
      <c r="K30" s="5">
        <v>747</v>
      </c>
      <c r="L30" s="5">
        <v>327</v>
      </c>
      <c r="M30" s="5">
        <v>1768</v>
      </c>
      <c r="N30" s="11">
        <f t="shared" si="5"/>
        <v>15786</v>
      </c>
      <c r="O30" s="5">
        <v>257220</v>
      </c>
      <c r="P30" s="5">
        <v>169478</v>
      </c>
      <c r="Q30" s="11">
        <f t="shared" si="2"/>
        <v>14018</v>
      </c>
      <c r="R30" s="6">
        <f t="shared" si="0"/>
        <v>12.090027108003994</v>
      </c>
      <c r="S30" s="13" t="s">
        <v>70</v>
      </c>
    </row>
    <row r="31" spans="1:19" x14ac:dyDescent="0.25">
      <c r="A31" s="19"/>
      <c r="B31" s="18" t="s">
        <v>32</v>
      </c>
      <c r="C31" s="18"/>
      <c r="D31" s="5">
        <v>429</v>
      </c>
      <c r="E31" s="5">
        <v>567</v>
      </c>
      <c r="F31" s="5">
        <v>658</v>
      </c>
      <c r="G31" s="5">
        <v>633</v>
      </c>
      <c r="H31" s="5">
        <v>1365</v>
      </c>
      <c r="I31" s="5">
        <v>1950</v>
      </c>
      <c r="J31" s="5">
        <v>952</v>
      </c>
      <c r="K31" s="5">
        <v>314</v>
      </c>
      <c r="L31" s="5">
        <v>135</v>
      </c>
      <c r="M31" s="5">
        <v>704</v>
      </c>
      <c r="N31" s="11">
        <f t="shared" si="5"/>
        <v>7707</v>
      </c>
      <c r="O31" s="5">
        <v>113907</v>
      </c>
      <c r="P31" s="5">
        <v>79478</v>
      </c>
      <c r="Q31" s="11">
        <f t="shared" si="2"/>
        <v>7003</v>
      </c>
      <c r="R31" s="6">
        <f t="shared" si="0"/>
        <v>11.3491360845352</v>
      </c>
      <c r="S31" s="13" t="s">
        <v>70</v>
      </c>
    </row>
    <row r="32" spans="1:19" x14ac:dyDescent="0.25">
      <c r="A32" s="19"/>
      <c r="B32" s="18" t="s">
        <v>33</v>
      </c>
      <c r="C32" s="18"/>
      <c r="D32" s="5">
        <v>517</v>
      </c>
      <c r="E32" s="5">
        <v>604</v>
      </c>
      <c r="F32" s="5">
        <v>729</v>
      </c>
      <c r="G32" s="5">
        <v>630</v>
      </c>
      <c r="H32" s="5">
        <v>1297</v>
      </c>
      <c r="I32" s="5">
        <v>1702</v>
      </c>
      <c r="J32" s="5">
        <v>756</v>
      </c>
      <c r="K32" s="5">
        <v>517</v>
      </c>
      <c r="L32" s="5">
        <v>249</v>
      </c>
      <c r="M32" s="5">
        <v>1058</v>
      </c>
      <c r="N32" s="11">
        <f t="shared" si="5"/>
        <v>8059</v>
      </c>
      <c r="O32" s="5">
        <v>184093</v>
      </c>
      <c r="P32" s="5">
        <v>89452</v>
      </c>
      <c r="Q32" s="11">
        <f t="shared" si="2"/>
        <v>7001</v>
      </c>
      <c r="R32" s="6">
        <f t="shared" si="0"/>
        <v>12.777031852592486</v>
      </c>
      <c r="S32" s="13" t="s">
        <v>70</v>
      </c>
    </row>
    <row r="33" spans="1:19" x14ac:dyDescent="0.25">
      <c r="A33" s="19"/>
      <c r="B33" s="18" t="s">
        <v>34</v>
      </c>
      <c r="C33" s="18"/>
      <c r="D33" s="5">
        <v>3980</v>
      </c>
      <c r="E33" s="5">
        <v>2898</v>
      </c>
      <c r="F33" s="5">
        <v>4313</v>
      </c>
      <c r="G33" s="5">
        <v>3959</v>
      </c>
      <c r="H33" s="5">
        <v>7185</v>
      </c>
      <c r="I33" s="5">
        <v>7667</v>
      </c>
      <c r="J33" s="5">
        <v>4364</v>
      </c>
      <c r="K33" s="5">
        <v>2749</v>
      </c>
      <c r="L33" s="5">
        <v>1289</v>
      </c>
      <c r="M33" s="5">
        <v>6203</v>
      </c>
      <c r="N33" s="11">
        <f t="shared" si="5"/>
        <v>44607</v>
      </c>
      <c r="O33" s="5">
        <v>1119881</v>
      </c>
      <c r="P33" s="5">
        <v>473286</v>
      </c>
      <c r="Q33" s="11">
        <f t="shared" si="2"/>
        <v>38404</v>
      </c>
      <c r="R33" s="6">
        <f t="shared" si="0"/>
        <v>12.323872513279866</v>
      </c>
      <c r="S33" s="13" t="s">
        <v>70</v>
      </c>
    </row>
    <row r="34" spans="1:19" x14ac:dyDescent="0.25">
      <c r="A34" s="19"/>
      <c r="B34" s="18" t="s">
        <v>35</v>
      </c>
      <c r="C34" s="18"/>
      <c r="D34" s="5">
        <v>482</v>
      </c>
      <c r="E34" s="5">
        <v>413</v>
      </c>
      <c r="F34" s="5">
        <v>523</v>
      </c>
      <c r="G34" s="5">
        <v>469</v>
      </c>
      <c r="H34" s="5">
        <v>814</v>
      </c>
      <c r="I34" s="5">
        <v>1332</v>
      </c>
      <c r="J34" s="5">
        <v>669</v>
      </c>
      <c r="K34" s="5">
        <v>288</v>
      </c>
      <c r="L34" s="5">
        <v>118</v>
      </c>
      <c r="M34" s="5">
        <v>1436</v>
      </c>
      <c r="N34" s="11">
        <f t="shared" si="5"/>
        <v>6544</v>
      </c>
      <c r="O34" s="5">
        <v>99584</v>
      </c>
      <c r="P34" s="5">
        <v>59519</v>
      </c>
      <c r="Q34" s="11">
        <f t="shared" si="2"/>
        <v>5108</v>
      </c>
      <c r="R34" s="6">
        <f t="shared" si="0"/>
        <v>11.65211433046202</v>
      </c>
      <c r="S34" s="13" t="s">
        <v>70</v>
      </c>
    </row>
    <row r="35" spans="1:19" x14ac:dyDescent="0.25">
      <c r="A35" s="19"/>
      <c r="B35" s="18" t="s">
        <v>36</v>
      </c>
      <c r="C35" s="18"/>
      <c r="D35" s="5">
        <v>225</v>
      </c>
      <c r="E35" s="5">
        <v>90</v>
      </c>
      <c r="F35" s="5">
        <v>96</v>
      </c>
      <c r="G35" s="5">
        <v>59</v>
      </c>
      <c r="H35" s="5">
        <v>142</v>
      </c>
      <c r="I35" s="5">
        <v>154</v>
      </c>
      <c r="J35" s="5">
        <v>59</v>
      </c>
      <c r="K35" s="5">
        <v>30</v>
      </c>
      <c r="L35" s="5">
        <v>17</v>
      </c>
      <c r="M35" s="5">
        <v>226</v>
      </c>
      <c r="N35" s="11">
        <f t="shared" si="5"/>
        <v>1098</v>
      </c>
      <c r="O35" s="5">
        <v>14037</v>
      </c>
      <c r="P35" s="5">
        <v>7148</v>
      </c>
      <c r="Q35" s="11">
        <f t="shared" si="2"/>
        <v>872</v>
      </c>
      <c r="R35" s="6">
        <f t="shared" si="0"/>
        <v>8.1972477064220186</v>
      </c>
      <c r="S35" s="13" t="s">
        <v>70</v>
      </c>
    </row>
    <row r="36" spans="1:19" x14ac:dyDescent="0.25">
      <c r="A36" s="19"/>
      <c r="B36" s="18" t="s">
        <v>37</v>
      </c>
      <c r="C36" s="18"/>
      <c r="D36" s="5">
        <v>217</v>
      </c>
      <c r="E36" s="5">
        <v>265</v>
      </c>
      <c r="F36" s="5">
        <v>403</v>
      </c>
      <c r="G36" s="5">
        <v>379</v>
      </c>
      <c r="H36" s="5">
        <v>845</v>
      </c>
      <c r="I36" s="5">
        <v>1095</v>
      </c>
      <c r="J36" s="5">
        <v>589</v>
      </c>
      <c r="K36" s="5">
        <v>262</v>
      </c>
      <c r="L36" s="5">
        <v>135</v>
      </c>
      <c r="M36" s="5">
        <v>282</v>
      </c>
      <c r="N36" s="11">
        <f t="shared" si="5"/>
        <v>4472</v>
      </c>
      <c r="O36" s="5">
        <v>89790</v>
      </c>
      <c r="P36" s="5">
        <v>54471</v>
      </c>
      <c r="Q36" s="11">
        <f t="shared" si="2"/>
        <v>4190</v>
      </c>
      <c r="R36" s="6">
        <f t="shared" si="0"/>
        <v>13.000238663484486</v>
      </c>
      <c r="S36" s="13" t="s">
        <v>70</v>
      </c>
    </row>
    <row r="37" spans="1:19" x14ac:dyDescent="0.25">
      <c r="A37" s="19"/>
      <c r="B37" s="18" t="s">
        <v>38</v>
      </c>
      <c r="C37" s="18"/>
      <c r="D37" s="5">
        <v>234</v>
      </c>
      <c r="E37" s="5">
        <v>210</v>
      </c>
      <c r="F37" s="5">
        <v>286</v>
      </c>
      <c r="G37" s="5">
        <v>302</v>
      </c>
      <c r="H37" s="5">
        <v>852</v>
      </c>
      <c r="I37" s="5">
        <v>631</v>
      </c>
      <c r="J37" s="5">
        <v>428</v>
      </c>
      <c r="K37" s="5">
        <v>351</v>
      </c>
      <c r="L37" s="5">
        <v>243</v>
      </c>
      <c r="M37" s="5">
        <v>987</v>
      </c>
      <c r="N37" s="11">
        <f t="shared" si="5"/>
        <v>4524</v>
      </c>
      <c r="O37" s="5">
        <v>281762</v>
      </c>
      <c r="P37" s="5">
        <v>58718</v>
      </c>
      <c r="Q37" s="11">
        <f t="shared" si="2"/>
        <v>3537</v>
      </c>
      <c r="R37" s="6">
        <f t="shared" si="0"/>
        <v>16.601074356799547</v>
      </c>
      <c r="S37" s="13" t="s">
        <v>70</v>
      </c>
    </row>
    <row r="38" spans="1:19" x14ac:dyDescent="0.25">
      <c r="A38" s="19"/>
      <c r="B38" s="18" t="s">
        <v>39</v>
      </c>
      <c r="C38" s="18"/>
      <c r="D38" s="5">
        <f>D39-D26-D27-D28-D29-D30-D31-D32-D33-D34-D35-D36-D37</f>
        <v>2721</v>
      </c>
      <c r="E38" s="5">
        <f t="shared" ref="E38:M38" si="8">E39-E26-E27-E28-E29-E30-E31-E32-E33-E34-E35-E36-E37</f>
        <v>2220</v>
      </c>
      <c r="F38" s="5">
        <f t="shared" si="8"/>
        <v>3038</v>
      </c>
      <c r="G38" s="5">
        <f t="shared" si="8"/>
        <v>2833</v>
      </c>
      <c r="H38" s="5">
        <f t="shared" si="8"/>
        <v>5923</v>
      </c>
      <c r="I38" s="5">
        <f t="shared" si="8"/>
        <v>6964</v>
      </c>
      <c r="J38" s="5">
        <f t="shared" si="8"/>
        <v>3616</v>
      </c>
      <c r="K38" s="5">
        <f t="shared" si="8"/>
        <v>2398</v>
      </c>
      <c r="L38" s="5">
        <f t="shared" si="8"/>
        <v>1116</v>
      </c>
      <c r="M38" s="5">
        <f t="shared" si="8"/>
        <v>6879</v>
      </c>
      <c r="N38" s="11">
        <f t="shared" si="5"/>
        <v>37708</v>
      </c>
      <c r="O38" s="5">
        <f>O39-O26-O27-O28-O29-O30-O31-O32-O33-O34-O35-O36-O37</f>
        <v>970101</v>
      </c>
      <c r="P38" s="5">
        <f>P39-P26-P27-P28-P29-P30-P31-P32-P33-P34-P35-P36-P37</f>
        <v>406078</v>
      </c>
      <c r="Q38" s="11">
        <f t="shared" si="2"/>
        <v>30829</v>
      </c>
      <c r="R38" s="6">
        <f t="shared" si="0"/>
        <v>13.171948490058062</v>
      </c>
      <c r="S38" s="13" t="s">
        <v>70</v>
      </c>
    </row>
    <row r="39" spans="1:19" x14ac:dyDescent="0.25">
      <c r="A39" s="19"/>
      <c r="B39" s="18" t="s">
        <v>40</v>
      </c>
      <c r="C39" s="18"/>
      <c r="D39" s="5">
        <v>16607</v>
      </c>
      <c r="E39" s="5">
        <v>14195</v>
      </c>
      <c r="F39" s="5">
        <v>18678</v>
      </c>
      <c r="G39" s="5">
        <v>16589</v>
      </c>
      <c r="H39" s="5">
        <v>34586</v>
      </c>
      <c r="I39" s="5">
        <v>45812</v>
      </c>
      <c r="J39" s="5">
        <v>24418</v>
      </c>
      <c r="K39" s="5">
        <v>12669</v>
      </c>
      <c r="L39" s="5">
        <v>6412</v>
      </c>
      <c r="M39" s="5">
        <v>38904</v>
      </c>
      <c r="N39" s="11">
        <f t="shared" si="5"/>
        <v>228870</v>
      </c>
      <c r="O39" s="5">
        <v>5086091</v>
      </c>
      <c r="P39" s="5">
        <v>2427837</v>
      </c>
      <c r="Q39" s="11">
        <f t="shared" si="2"/>
        <v>189966</v>
      </c>
      <c r="R39" s="6">
        <f t="shared" si="0"/>
        <v>12.780376488424244</v>
      </c>
      <c r="S39" s="13" t="s">
        <v>70</v>
      </c>
    </row>
    <row r="40" spans="1:19" x14ac:dyDescent="0.25">
      <c r="A40" s="19" t="s">
        <v>41</v>
      </c>
      <c r="B40" s="18" t="s">
        <v>42</v>
      </c>
      <c r="C40" s="18"/>
      <c r="D40" s="5">
        <v>4506</v>
      </c>
      <c r="E40" s="5">
        <v>3734</v>
      </c>
      <c r="F40" s="5">
        <v>6025</v>
      </c>
      <c r="G40" s="5">
        <v>6614</v>
      </c>
      <c r="H40" s="5">
        <v>14645</v>
      </c>
      <c r="I40" s="5">
        <v>15931</v>
      </c>
      <c r="J40" s="5">
        <v>5816</v>
      </c>
      <c r="K40" s="5">
        <v>2078</v>
      </c>
      <c r="L40" s="5">
        <v>710</v>
      </c>
      <c r="M40" s="5">
        <v>9446</v>
      </c>
      <c r="N40" s="11">
        <f t="shared" si="5"/>
        <v>69505</v>
      </c>
      <c r="O40" s="5">
        <v>814324</v>
      </c>
      <c r="P40" s="5">
        <v>578266</v>
      </c>
      <c r="Q40" s="11">
        <f t="shared" si="2"/>
        <v>60059</v>
      </c>
      <c r="R40" s="6">
        <f t="shared" si="0"/>
        <v>9.6282988394745175</v>
      </c>
      <c r="S40" s="13" t="s">
        <v>70</v>
      </c>
    </row>
    <row r="41" spans="1:19" x14ac:dyDescent="0.25">
      <c r="A41" s="19"/>
      <c r="B41" s="18" t="s">
        <v>43</v>
      </c>
      <c r="C41" s="18"/>
      <c r="D41" s="5">
        <v>627</v>
      </c>
      <c r="E41" s="5">
        <v>619</v>
      </c>
      <c r="F41" s="5">
        <v>939</v>
      </c>
      <c r="G41" s="5">
        <v>925</v>
      </c>
      <c r="H41" s="5">
        <v>2057</v>
      </c>
      <c r="I41" s="5">
        <v>2432</v>
      </c>
      <c r="J41" s="5">
        <v>1207</v>
      </c>
      <c r="K41" s="5">
        <v>560</v>
      </c>
      <c r="L41" s="5">
        <v>216</v>
      </c>
      <c r="M41" s="5">
        <v>1528</v>
      </c>
      <c r="N41" s="11">
        <f t="shared" si="5"/>
        <v>11110</v>
      </c>
      <c r="O41" s="5">
        <v>218977</v>
      </c>
      <c r="P41" s="5">
        <v>112695</v>
      </c>
      <c r="Q41" s="11">
        <f t="shared" si="2"/>
        <v>9582</v>
      </c>
      <c r="R41" s="6">
        <f t="shared" si="0"/>
        <v>11.76111458985598</v>
      </c>
      <c r="S41" s="13" t="s">
        <v>70</v>
      </c>
    </row>
    <row r="42" spans="1:19" x14ac:dyDescent="0.25">
      <c r="A42" s="19"/>
      <c r="B42" s="18" t="s">
        <v>44</v>
      </c>
      <c r="C42" s="18"/>
      <c r="D42" s="5">
        <f>D43-D40-D41</f>
        <v>145</v>
      </c>
      <c r="E42" s="5">
        <f t="shared" ref="E42:M42" si="9">E43-E40-E41</f>
        <v>50</v>
      </c>
      <c r="F42" s="5">
        <f t="shared" si="9"/>
        <v>83</v>
      </c>
      <c r="G42" s="5">
        <f t="shared" si="9"/>
        <v>97</v>
      </c>
      <c r="H42" s="5">
        <f t="shared" si="9"/>
        <v>194</v>
      </c>
      <c r="I42" s="5">
        <f t="shared" si="9"/>
        <v>198</v>
      </c>
      <c r="J42" s="5">
        <f t="shared" si="9"/>
        <v>209</v>
      </c>
      <c r="K42" s="5">
        <f t="shared" si="9"/>
        <v>91</v>
      </c>
      <c r="L42" s="5">
        <f t="shared" si="9"/>
        <v>39</v>
      </c>
      <c r="M42" s="5">
        <f t="shared" si="9"/>
        <v>255</v>
      </c>
      <c r="N42" s="11">
        <f t="shared" si="5"/>
        <v>1361</v>
      </c>
      <c r="O42" s="5">
        <f>O43-O40-O41</f>
        <v>98316</v>
      </c>
      <c r="P42" s="5">
        <f>P43-P40-P41</f>
        <v>15548</v>
      </c>
      <c r="Q42" s="11">
        <f t="shared" si="2"/>
        <v>1106</v>
      </c>
      <c r="R42" s="6">
        <f t="shared" si="0"/>
        <v>14.057866184448462</v>
      </c>
      <c r="S42" s="13" t="s">
        <v>70</v>
      </c>
    </row>
    <row r="43" spans="1:19" x14ac:dyDescent="0.25">
      <c r="A43" s="19"/>
      <c r="B43" s="18" t="s">
        <v>45</v>
      </c>
      <c r="C43" s="18"/>
      <c r="D43" s="5">
        <v>5278</v>
      </c>
      <c r="E43" s="5">
        <v>4403</v>
      </c>
      <c r="F43" s="5">
        <v>7047</v>
      </c>
      <c r="G43" s="5">
        <v>7636</v>
      </c>
      <c r="H43" s="5">
        <v>16896</v>
      </c>
      <c r="I43" s="5">
        <v>18561</v>
      </c>
      <c r="J43" s="5">
        <v>7232</v>
      </c>
      <c r="K43" s="5">
        <v>2729</v>
      </c>
      <c r="L43" s="5">
        <v>965</v>
      </c>
      <c r="M43" s="5">
        <v>11229</v>
      </c>
      <c r="N43" s="11">
        <f t="shared" si="5"/>
        <v>81976</v>
      </c>
      <c r="O43" s="5">
        <v>1131617</v>
      </c>
      <c r="P43" s="5">
        <v>706509</v>
      </c>
      <c r="Q43" s="11">
        <f t="shared" si="2"/>
        <v>70747</v>
      </c>
      <c r="R43" s="6">
        <f t="shared" si="0"/>
        <v>9.9864163851470735</v>
      </c>
      <c r="S43" s="13" t="s">
        <v>70</v>
      </c>
    </row>
    <row r="44" spans="1:19" s="9" customFormat="1" ht="23.25" customHeight="1" x14ac:dyDescent="0.25">
      <c r="A44" s="19" t="s">
        <v>46</v>
      </c>
      <c r="B44" s="21" t="s">
        <v>47</v>
      </c>
      <c r="C44" s="21"/>
      <c r="D44" s="8">
        <v>101</v>
      </c>
      <c r="E44" s="8">
        <v>83</v>
      </c>
      <c r="F44" s="8">
        <v>122</v>
      </c>
      <c r="G44" s="8">
        <v>104</v>
      </c>
      <c r="H44" s="8">
        <v>280</v>
      </c>
      <c r="I44" s="8">
        <v>385</v>
      </c>
      <c r="J44" s="8">
        <v>390</v>
      </c>
      <c r="K44" s="8">
        <v>351</v>
      </c>
      <c r="L44" s="8">
        <v>206</v>
      </c>
      <c r="M44" s="8">
        <v>1414</v>
      </c>
      <c r="N44" s="11">
        <f t="shared" si="5"/>
        <v>3436</v>
      </c>
      <c r="O44" s="8">
        <v>545274</v>
      </c>
      <c r="P44" s="8">
        <v>46995</v>
      </c>
      <c r="Q44" s="11">
        <f t="shared" si="2"/>
        <v>2022</v>
      </c>
      <c r="R44" s="6">
        <f t="shared" si="0"/>
        <v>23.241839762611274</v>
      </c>
      <c r="S44" s="13" t="s">
        <v>70</v>
      </c>
    </row>
    <row r="45" spans="1:19" s="9" customFormat="1" ht="21" customHeight="1" x14ac:dyDescent="0.25">
      <c r="A45" s="19"/>
      <c r="B45" s="21" t="s">
        <v>48</v>
      </c>
      <c r="C45" s="21"/>
      <c r="D45" s="8">
        <f>D46-D44</f>
        <v>56</v>
      </c>
      <c r="E45" s="8">
        <f t="shared" ref="E45:M45" si="10">E46-E44</f>
        <v>127</v>
      </c>
      <c r="F45" s="8">
        <f t="shared" si="10"/>
        <v>146</v>
      </c>
      <c r="G45" s="8">
        <f t="shared" si="10"/>
        <v>190</v>
      </c>
      <c r="H45" s="8">
        <f t="shared" si="10"/>
        <v>598</v>
      </c>
      <c r="I45" s="8">
        <f t="shared" si="10"/>
        <v>564</v>
      </c>
      <c r="J45" s="8">
        <f t="shared" si="10"/>
        <v>475</v>
      </c>
      <c r="K45" s="8">
        <f t="shared" si="10"/>
        <v>234</v>
      </c>
      <c r="L45" s="8">
        <f t="shared" si="10"/>
        <v>222</v>
      </c>
      <c r="M45" s="8">
        <f t="shared" si="10"/>
        <v>1193</v>
      </c>
      <c r="N45" s="11">
        <f t="shared" si="5"/>
        <v>3805</v>
      </c>
      <c r="O45" s="8">
        <f>O46-O44</f>
        <v>573868</v>
      </c>
      <c r="P45" s="8">
        <f>P46-P44</f>
        <v>50544</v>
      </c>
      <c r="Q45" s="11">
        <f t="shared" si="2"/>
        <v>2612</v>
      </c>
      <c r="R45" s="6">
        <f t="shared" si="0"/>
        <v>19.350689127105667</v>
      </c>
      <c r="S45" s="13" t="s">
        <v>70</v>
      </c>
    </row>
    <row r="46" spans="1:19" s="9" customFormat="1" ht="22.5" customHeight="1" x14ac:dyDescent="0.25">
      <c r="A46" s="19"/>
      <c r="B46" s="21" t="s">
        <v>49</v>
      </c>
      <c r="C46" s="21"/>
      <c r="D46" s="8">
        <v>157</v>
      </c>
      <c r="E46" s="8">
        <v>210</v>
      </c>
      <c r="F46" s="8">
        <v>268</v>
      </c>
      <c r="G46" s="8">
        <v>294</v>
      </c>
      <c r="H46" s="8">
        <v>878</v>
      </c>
      <c r="I46" s="8">
        <v>949</v>
      </c>
      <c r="J46" s="8">
        <v>865</v>
      </c>
      <c r="K46" s="8">
        <v>585</v>
      </c>
      <c r="L46" s="8">
        <v>428</v>
      </c>
      <c r="M46" s="8">
        <v>2607</v>
      </c>
      <c r="N46" s="11">
        <f t="shared" si="5"/>
        <v>7241</v>
      </c>
      <c r="O46" s="8">
        <v>1119142</v>
      </c>
      <c r="P46" s="8">
        <v>97539</v>
      </c>
      <c r="Q46" s="11">
        <f t="shared" si="2"/>
        <v>4634</v>
      </c>
      <c r="R46" s="6">
        <f t="shared" si="0"/>
        <v>21.048554164868364</v>
      </c>
      <c r="S46" s="13" t="s">
        <v>70</v>
      </c>
    </row>
    <row r="47" spans="1:19" x14ac:dyDescent="0.25">
      <c r="A47" s="7"/>
      <c r="B47" s="18" t="s">
        <v>50</v>
      </c>
      <c r="C47" s="18"/>
      <c r="D47" s="5">
        <v>55</v>
      </c>
      <c r="E47" s="5">
        <v>147</v>
      </c>
      <c r="F47" s="5">
        <v>164</v>
      </c>
      <c r="G47" s="5">
        <v>124</v>
      </c>
      <c r="H47" s="5">
        <v>177</v>
      </c>
      <c r="I47" s="5">
        <v>133</v>
      </c>
      <c r="J47" s="5">
        <v>37</v>
      </c>
      <c r="K47" s="5">
        <v>29</v>
      </c>
      <c r="L47" s="5">
        <v>25</v>
      </c>
      <c r="M47" s="5">
        <v>165</v>
      </c>
      <c r="N47" s="11">
        <f t="shared" si="5"/>
        <v>1056</v>
      </c>
      <c r="O47" s="5">
        <v>46604</v>
      </c>
      <c r="P47" s="5">
        <v>7901</v>
      </c>
      <c r="Q47" s="11">
        <f t="shared" si="2"/>
        <v>891</v>
      </c>
      <c r="R47" s="6">
        <f t="shared" si="0"/>
        <v>8.8675645342312013</v>
      </c>
      <c r="S47" s="13" t="s">
        <v>70</v>
      </c>
    </row>
    <row r="48" spans="1:19" x14ac:dyDescent="0.25">
      <c r="A48" s="7"/>
      <c r="B48" s="18" t="s">
        <v>51</v>
      </c>
      <c r="C48" s="18"/>
      <c r="D48" s="5">
        <f>D47+D46+D43+D39+D25+D18</f>
        <v>199850</v>
      </c>
      <c r="E48" s="5">
        <f t="shared" ref="E48:M48" si="11">E47+E46+E43+E39+E25+E18</f>
        <v>560313</v>
      </c>
      <c r="F48" s="5">
        <f t="shared" si="11"/>
        <v>1100314</v>
      </c>
      <c r="G48" s="5">
        <f t="shared" si="11"/>
        <v>747061</v>
      </c>
      <c r="H48" s="5">
        <f t="shared" si="11"/>
        <v>879848</v>
      </c>
      <c r="I48" s="5">
        <f t="shared" si="11"/>
        <v>556976</v>
      </c>
      <c r="J48" s="5">
        <f t="shared" si="11"/>
        <v>170614</v>
      </c>
      <c r="K48" s="5">
        <f t="shared" si="11"/>
        <v>97793</v>
      </c>
      <c r="L48" s="5">
        <f t="shared" si="11"/>
        <v>62841</v>
      </c>
      <c r="M48" s="5">
        <f t="shared" si="11"/>
        <v>617812</v>
      </c>
      <c r="N48" s="11">
        <f t="shared" si="5"/>
        <v>4993422</v>
      </c>
      <c r="O48" s="5">
        <f>O47+O46+O43+O39+O25+O18</f>
        <v>298024160</v>
      </c>
      <c r="P48" s="5">
        <f>P47+P46+P43+P39+P25+P18</f>
        <v>31513271</v>
      </c>
      <c r="Q48" s="11">
        <f t="shared" si="2"/>
        <v>4375610</v>
      </c>
      <c r="R48" s="6">
        <f t="shared" si="0"/>
        <v>7.2020292027854405</v>
      </c>
      <c r="S48" s="13" t="s">
        <v>70</v>
      </c>
    </row>
    <row r="49" spans="2:17" x14ac:dyDescent="0.25">
      <c r="B49" s="18" t="s">
        <v>62</v>
      </c>
      <c r="C49" s="18"/>
      <c r="D49" s="6">
        <f t="shared" ref="D49:N49" si="12">D48/$N$48*100</f>
        <v>4.002265380334368</v>
      </c>
      <c r="E49" s="6">
        <f t="shared" ref="E49" si="13">E48/$N$48*100</f>
        <v>11.221022377039233</v>
      </c>
      <c r="F49" s="6">
        <f t="shared" ref="F49" si="14">F48/$N$48*100</f>
        <v>22.035269600686664</v>
      </c>
      <c r="G49" s="6">
        <f t="shared" ref="G49" si="15">G48/$N$48*100</f>
        <v>14.960902563412425</v>
      </c>
      <c r="H49" s="6">
        <f t="shared" ref="H49" si="16">H48/$N$48*100</f>
        <v>17.620141057575346</v>
      </c>
      <c r="I49" s="6">
        <f t="shared" ref="I49" si="17">I48/$N$48*100</f>
        <v>11.154194458229247</v>
      </c>
      <c r="J49" s="6">
        <f t="shared" ref="J49" si="18">J48/$N$48*100</f>
        <v>3.4167751093338397</v>
      </c>
      <c r="K49" s="6">
        <f t="shared" ref="K49" si="19">K48/$N$48*100</f>
        <v>1.9584365190845074</v>
      </c>
      <c r="L49" s="6">
        <f t="shared" ref="L49" si="20">L48/$N$48*100</f>
        <v>1.2584756505658845</v>
      </c>
      <c r="M49" s="6">
        <f t="shared" ref="M49" si="21">M48/$N$48*100</f>
        <v>12.372517283738487</v>
      </c>
      <c r="N49" s="6">
        <f t="shared" si="12"/>
        <v>100</v>
      </c>
      <c r="O49" s="6"/>
      <c r="P49" s="6"/>
      <c r="Q49" s="6"/>
    </row>
    <row r="51" spans="2:17" x14ac:dyDescent="0.25">
      <c r="B51" s="12" t="s">
        <v>64</v>
      </c>
    </row>
  </sheetData>
  <mergeCells count="47">
    <mergeCell ref="B49:C49"/>
    <mergeCell ref="A1:R1"/>
    <mergeCell ref="A44:A46"/>
    <mergeCell ref="B44:C44"/>
    <mergeCell ref="B45:C45"/>
    <mergeCell ref="B46:C46"/>
    <mergeCell ref="B47:C47"/>
    <mergeCell ref="B48:C48"/>
    <mergeCell ref="B35:C35"/>
    <mergeCell ref="B36:C36"/>
    <mergeCell ref="B37:C37"/>
    <mergeCell ref="B38:C38"/>
    <mergeCell ref="B39:C39"/>
    <mergeCell ref="A40:A43"/>
    <mergeCell ref="B40:C40"/>
    <mergeCell ref="B41:C41"/>
    <mergeCell ref="B42:C42"/>
    <mergeCell ref="B43:C43"/>
    <mergeCell ref="A26:A39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A19:A25"/>
    <mergeCell ref="B19:C19"/>
    <mergeCell ref="B20:C20"/>
    <mergeCell ref="B21:C21"/>
    <mergeCell ref="B22:C22"/>
    <mergeCell ref="B23:C23"/>
    <mergeCell ref="B24:C24"/>
    <mergeCell ref="B25:C25"/>
    <mergeCell ref="A2:C2"/>
    <mergeCell ref="A3:A18"/>
    <mergeCell ref="B3:C3"/>
    <mergeCell ref="B4:C4"/>
    <mergeCell ref="B5:C5"/>
    <mergeCell ref="B6:C6"/>
    <mergeCell ref="B7:C7"/>
    <mergeCell ref="B8:C8"/>
    <mergeCell ref="B9:B16"/>
    <mergeCell ref="B17:C17"/>
    <mergeCell ref="B18:C18"/>
  </mergeCells>
  <phoneticPr fontId="1" type="noConversion"/>
  <printOptions horizontalCentered="1"/>
  <pageMargins left="0.35433070866141736" right="0.35433070866141736" top="0.39370078740157483" bottom="0.43307086614173229" header="0.31496062992125984" footer="0.31496062992125984"/>
  <pageSetup paperSize="8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來臺旅客按停留夜數</vt:lpstr>
    </vt:vector>
  </TitlesOfParts>
  <Company>more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demi</dc:creator>
  <cp:lastModifiedBy>tbrocadmin</cp:lastModifiedBy>
  <cp:lastPrinted>2018-08-23T10:44:38Z</cp:lastPrinted>
  <dcterms:created xsi:type="dcterms:W3CDTF">2018-08-16T06:57:31Z</dcterms:created>
  <dcterms:modified xsi:type="dcterms:W3CDTF">2024-10-11T06:42:21Z</dcterms:modified>
</cp:coreProperties>
</file>