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307\EN\"/>
    </mc:Choice>
  </mc:AlternateContent>
  <xr:revisionPtr revIDLastSave="0" documentId="13_ncr:1_{C79FEA67-407A-4623-9CB5-422B393A7255}" xr6:coauthVersionLast="36" xr6:coauthVersionMax="36" xr10:uidLastSave="{00000000-0000-0000-0000-000000000000}"/>
  <bookViews>
    <workbookView xWindow="720" yWindow="390" windowWidth="18075" windowHeight="5745" tabRatio="287" xr2:uid="{00000000-000D-0000-FFFF-FFFF00000000}"/>
  </bookViews>
  <sheets>
    <sheet name="來臺旅客按停留夜數" sheetId="2" r:id="rId1"/>
  </sheets>
  <calcPr calcId="191029"/>
</workbook>
</file>

<file path=xl/calcChain.xml><?xml version="1.0" encoding="utf-8"?>
<calcChain xmlns="http://schemas.openxmlformats.org/spreadsheetml/2006/main">
  <c r="P15" i="2" l="1"/>
  <c r="P17" i="2"/>
  <c r="P24" i="2"/>
  <c r="P38" i="2"/>
  <c r="P42" i="2"/>
  <c r="P45" i="2"/>
  <c r="P48" i="2"/>
  <c r="N3" i="2" l="1"/>
  <c r="E15" i="2"/>
  <c r="F15" i="2"/>
  <c r="G15" i="2"/>
  <c r="H15" i="2"/>
  <c r="I15" i="2"/>
  <c r="J15" i="2"/>
  <c r="K15" i="2"/>
  <c r="L15" i="2"/>
  <c r="M15" i="2"/>
  <c r="E17" i="2"/>
  <c r="F17" i="2"/>
  <c r="G17" i="2"/>
  <c r="H17" i="2"/>
  <c r="I17" i="2"/>
  <c r="J17" i="2"/>
  <c r="K17" i="2"/>
  <c r="L17" i="2"/>
  <c r="M17" i="2"/>
  <c r="E24" i="2"/>
  <c r="F24" i="2"/>
  <c r="G24" i="2"/>
  <c r="H24" i="2"/>
  <c r="I24" i="2"/>
  <c r="J24" i="2"/>
  <c r="K24" i="2"/>
  <c r="L24" i="2"/>
  <c r="M24" i="2"/>
  <c r="E38" i="2"/>
  <c r="F38" i="2"/>
  <c r="G38" i="2"/>
  <c r="H38" i="2"/>
  <c r="I38" i="2"/>
  <c r="J38" i="2"/>
  <c r="K38" i="2"/>
  <c r="L38" i="2"/>
  <c r="M38" i="2"/>
  <c r="E42" i="2"/>
  <c r="F42" i="2"/>
  <c r="G42" i="2"/>
  <c r="H42" i="2"/>
  <c r="I42" i="2"/>
  <c r="J42" i="2"/>
  <c r="K42" i="2"/>
  <c r="L42" i="2"/>
  <c r="M42" i="2"/>
  <c r="E45" i="2"/>
  <c r="F45" i="2"/>
  <c r="G45" i="2"/>
  <c r="H45" i="2"/>
  <c r="I45" i="2"/>
  <c r="J45" i="2"/>
  <c r="K45" i="2"/>
  <c r="L45" i="2"/>
  <c r="M45" i="2"/>
  <c r="E48" i="2"/>
  <c r="F48" i="2"/>
  <c r="G48" i="2"/>
  <c r="H48" i="2"/>
  <c r="I48" i="2"/>
  <c r="J48" i="2"/>
  <c r="K48" i="2"/>
  <c r="L48" i="2"/>
  <c r="M48" i="2"/>
  <c r="Q4" i="2"/>
  <c r="Q5" i="2"/>
  <c r="Q6" i="2"/>
  <c r="Q7" i="2"/>
  <c r="Q8" i="2"/>
  <c r="Q9" i="2"/>
  <c r="Q10" i="2"/>
  <c r="Q11" i="2"/>
  <c r="Q12" i="2"/>
  <c r="Q13" i="2"/>
  <c r="Q14" i="2"/>
  <c r="Q16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9" i="2"/>
  <c r="Q40" i="2"/>
  <c r="Q41" i="2"/>
  <c r="Q43" i="2"/>
  <c r="Q44" i="2"/>
  <c r="Q46" i="2"/>
  <c r="Q47" i="2"/>
  <c r="Q3" i="2"/>
  <c r="R4" i="2"/>
  <c r="R5" i="2"/>
  <c r="R6" i="2"/>
  <c r="R7" i="2"/>
  <c r="R8" i="2"/>
  <c r="R9" i="2"/>
  <c r="R10" i="2"/>
  <c r="R11" i="2"/>
  <c r="R12" i="2"/>
  <c r="R13" i="2"/>
  <c r="R14" i="2"/>
  <c r="R16" i="2"/>
  <c r="R18" i="2"/>
  <c r="R19" i="2"/>
  <c r="R20" i="2"/>
  <c r="R21" i="2"/>
  <c r="R22" i="2"/>
  <c r="R23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9" i="2"/>
  <c r="R40" i="2"/>
  <c r="R41" i="2"/>
  <c r="R43" i="2"/>
  <c r="R44" i="2"/>
  <c r="R46" i="2"/>
  <c r="R47" i="2"/>
  <c r="R3" i="2"/>
  <c r="O48" i="2"/>
  <c r="D48" i="2"/>
  <c r="O45" i="2"/>
  <c r="D45" i="2"/>
  <c r="O42" i="2"/>
  <c r="D42" i="2"/>
  <c r="O38" i="2"/>
  <c r="D38" i="2"/>
  <c r="O24" i="2"/>
  <c r="D24" i="2"/>
  <c r="O17" i="2"/>
  <c r="D17" i="2"/>
  <c r="O15" i="2"/>
  <c r="D15" i="2"/>
  <c r="N4" i="2"/>
  <c r="N5" i="2"/>
  <c r="N6" i="2"/>
  <c r="N7" i="2"/>
  <c r="N8" i="2"/>
  <c r="N9" i="2"/>
  <c r="N10" i="2"/>
  <c r="N11" i="2"/>
  <c r="N12" i="2"/>
  <c r="N13" i="2"/>
  <c r="N14" i="2"/>
  <c r="N16" i="2"/>
  <c r="N18" i="2"/>
  <c r="N19" i="2"/>
  <c r="N20" i="2"/>
  <c r="N21" i="2"/>
  <c r="N22" i="2"/>
  <c r="N23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9" i="2"/>
  <c r="N40" i="2"/>
  <c r="N41" i="2"/>
  <c r="N43" i="2"/>
  <c r="N44" i="2"/>
  <c r="N46" i="2"/>
  <c r="N47" i="2"/>
  <c r="Q17" i="2" l="1"/>
  <c r="Q38" i="2"/>
  <c r="Q45" i="2"/>
  <c r="Q42" i="2"/>
  <c r="Q15" i="2"/>
  <c r="R24" i="2"/>
  <c r="R48" i="2"/>
  <c r="N15" i="2"/>
  <c r="R15" i="2"/>
  <c r="R42" i="2"/>
  <c r="N45" i="2"/>
  <c r="Q48" i="2"/>
  <c r="Q24" i="2"/>
  <c r="R38" i="2"/>
  <c r="R45" i="2"/>
  <c r="N38" i="2"/>
  <c r="N42" i="2"/>
  <c r="R17" i="2"/>
  <c r="N17" i="2"/>
  <c r="N24" i="2"/>
  <c r="N48" i="2"/>
  <c r="L49" i="2" s="1"/>
  <c r="G49" i="2" l="1"/>
  <c r="K49" i="2"/>
  <c r="E49" i="2"/>
  <c r="I49" i="2"/>
  <c r="M49" i="2"/>
  <c r="F49" i="2"/>
  <c r="J49" i="2"/>
  <c r="H49" i="2"/>
  <c r="N49" i="2"/>
  <c r="D49" i="2"/>
</calcChain>
</file>

<file path=xl/sharedStrings.xml><?xml version="1.0" encoding="utf-8"?>
<sst xmlns="http://schemas.openxmlformats.org/spreadsheetml/2006/main" count="117" uniqueCount="72">
  <si>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</si>
  <si>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</si>
  <si>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</si>
  <si>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</si>
  <si>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</si>
  <si>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</si>
  <si>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</si>
  <si>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</si>
  <si>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</si>
  <si>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</si>
  <si>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</si>
  <si>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</si>
  <si>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</si>
  <si>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</si>
  <si>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</si>
  <si>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</si>
  <si>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</si>
  <si>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</si>
  <si>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</si>
  <si>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</si>
  <si>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</si>
  <si>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</si>
  <si>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</si>
  <si>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</si>
  <si>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</si>
  <si>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</si>
  <si>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</si>
  <si>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</si>
  <si>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</si>
  <si>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</si>
  <si>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</si>
  <si>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</si>
  <si>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</si>
  <si>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</si>
  <si>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</si>
  <si>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</si>
  <si>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</si>
  <si>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</si>
  <si>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</si>
  <si>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</si>
  <si>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</si>
  <si>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</si>
  <si>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</si>
  <si>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</si>
  <si>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</si>
  <si>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</si>
  <si>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</si>
  <si>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</si>
  <si>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</si>
  <si>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</si>
  <si>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</si>
  <si>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</si>
  <si>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</si>
  <si>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</si>
  <si>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</si>
  <si>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</si>
  <si>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</si>
  <si>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</si>
  <si>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</si>
  <si>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</si>
  <si>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</si>
  <si>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</si>
  <si>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</si>
  <si>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</si>
  <si>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</si>
  <si>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</si>
  <si>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</si>
  <si>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</si>
  <si>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</si>
  <si>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</si>
  <si>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/>
  </si>
  <si>
    <t>表1-8  113年7月來臺旅客人次～按停留夜數分
Table 1-8  Visitor Arrivals by Length of Stay,
July,2024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</si>
</sst>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/>
    <xf numFmtId="176" fontId="4" fillId="0" borderId="0" xfId="0" applyNumberFormat="1" applyFont="1" applyAlignment="1"/>
    <xf numFmtId="177" fontId="4" fillId="0" borderId="0" xfId="0" applyNumberFormat="1" applyFont="1" applyAlignment="1"/>
    <xf numFmtId="0" fontId="4" fillId="0" borderId="0" xfId="0" applyFont="1" applyAlignment="1"/>
    <xf numFmtId="176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0" xfId="0" applyNumberFormat="1" applyFont="1" applyBorder="1" applyAlignment="1"/>
    <xf numFmtId="0" fontId="4" fillId="0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4" fillId="0" borderId="2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center" textRotation="255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zoomScaleNormal="100" workbookViewId="0">
      <pane ySplit="2" topLeftCell="A3" activePane="bottomLeft" state="frozen"/>
      <selection pane="bottomLeft" sqref="A1:R1"/>
    </sheetView>
  </sheetViews>
  <sheetFormatPr defaultRowHeight="16.5" x14ac:dyDescent="0.25"/>
  <cols>
    <col min="1" max="1" width="3.625" style="1" customWidth="1"/>
    <col min="2" max="2" width="3.5" style="1" customWidth="1"/>
    <col min="3" max="3" width="19.5" style="1" customWidth="1"/>
    <col min="4" max="4" width="9.5" style="1" customWidth="1"/>
    <col min="5" max="5" width="8.875" style="1" customWidth="1"/>
    <col min="6" max="7" width="9.375" style="1" customWidth="1"/>
    <col min="8" max="12" width="10.125" style="1" customWidth="1"/>
    <col min="13" max="13" width="10.875" style="1" customWidth="1"/>
    <col min="14" max="14" width="11.75" style="1" customWidth="1"/>
    <col min="15" max="15" width="11.5" style="1" customWidth="1"/>
    <col min="16" max="16" width="14.75" style="1" customWidth="1"/>
    <col min="17" max="17" width="17.25" style="1" customWidth="1"/>
    <col min="18" max="18" width="12.5" style="1" customWidth="1"/>
    <col min="19" max="19" width="7.375" style="1" customWidth="1"/>
  </cols>
  <sheetData>
    <row r="1" spans="1:19" ht="57.75" customHeight="1" x14ac:dyDescent="0.25">
      <c r="A1" s="20" t="s">
        <v>71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9" ht="78" customHeight="1" x14ac:dyDescent="0.25">
      <c r="A2" s="14" t="s">
        <v>52</v>
      </c>
      <c r="B2" s="14"/>
      <c r="C2" s="14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65</v>
      </c>
      <c r="M2" s="2" t="s">
        <v>63</v>
      </c>
      <c r="N2" s="2" t="s">
        <v>67</v>
      </c>
      <c r="O2" s="3" t="s">
        <v>61</v>
      </c>
      <c r="P2" s="10" t="s">
        <v>66</v>
      </c>
      <c r="Q2" s="10" t="s">
        <v>68</v>
      </c>
      <c r="R2" s="10" t="s">
        <v>69</v>
      </c>
    </row>
    <row r="3" spans="1:19" x14ac:dyDescent="0.25">
      <c r="A3" s="15" t="s">
        <v>0</v>
      </c>
      <c r="B3" s="17" t="s">
        <v>1</v>
      </c>
      <c r="C3" s="17"/>
      <c r="D3" s="4">
        <v>3827</v>
      </c>
      <c r="E3" s="4">
        <v>15873</v>
      </c>
      <c r="F3" s="4">
        <v>28913</v>
      </c>
      <c r="G3" s="4">
        <v>30250</v>
      </c>
      <c r="H3" s="4">
        <v>29399</v>
      </c>
      <c r="I3" s="4">
        <v>7108</v>
      </c>
      <c r="J3" s="4">
        <v>1516</v>
      </c>
      <c r="K3" s="4">
        <v>233</v>
      </c>
      <c r="L3" s="4">
        <v>158</v>
      </c>
      <c r="M3" s="4">
        <v>5361</v>
      </c>
      <c r="N3" s="11">
        <f>SUM(D3:M3)</f>
        <v>122638</v>
      </c>
      <c r="O3" s="4">
        <v>934379</v>
      </c>
      <c r="P3" s="4">
        <v>536177</v>
      </c>
      <c r="Q3" s="11">
        <f>SUM(D3:L3)</f>
        <v>117277</v>
      </c>
      <c r="R3" s="6">
        <f t="shared" ref="R3:R48" si="0">IF(P3&lt;&gt;0,P3/SUM(D3:L3),0)</f>
        <v>4.5718853654169189</v>
      </c>
      <c r="S3" s="13" t="s">
        <v>70</v>
      </c>
    </row>
    <row r="4" spans="1:19" x14ac:dyDescent="0.25">
      <c r="A4" s="16"/>
      <c r="B4" s="18" t="s">
        <v>2</v>
      </c>
      <c r="C4" s="18"/>
      <c r="D4" s="5">
        <v>868</v>
      </c>
      <c r="E4" s="5">
        <v>1595</v>
      </c>
      <c r="F4" s="5">
        <v>2312</v>
      </c>
      <c r="G4" s="5">
        <v>2608</v>
      </c>
      <c r="H4" s="5">
        <v>5509</v>
      </c>
      <c r="I4" s="5">
        <v>5469</v>
      </c>
      <c r="J4" s="5">
        <v>2515</v>
      </c>
      <c r="K4" s="5">
        <v>836</v>
      </c>
      <c r="L4" s="5">
        <v>1087</v>
      </c>
      <c r="M4" s="5">
        <v>11304</v>
      </c>
      <c r="N4" s="11">
        <f t="shared" ref="N4:N14" si="1">SUM(D4:M4)</f>
        <v>34103</v>
      </c>
      <c r="O4" s="5">
        <v>1416067</v>
      </c>
      <c r="P4" s="5">
        <v>298360</v>
      </c>
      <c r="Q4" s="11">
        <f t="shared" ref="Q4:Q48" si="2">SUM(D4:L4)</f>
        <v>22799</v>
      </c>
      <c r="R4" s="6">
        <f t="shared" si="0"/>
        <v>13.086538883284355</v>
      </c>
      <c r="S4" s="13" t="s">
        <v>70</v>
      </c>
    </row>
    <row r="5" spans="1:19" x14ac:dyDescent="0.25">
      <c r="A5" s="16"/>
      <c r="B5" s="18" t="s">
        <v>3</v>
      </c>
      <c r="C5" s="18"/>
      <c r="D5" s="5">
        <v>4279</v>
      </c>
      <c r="E5" s="5">
        <v>22620</v>
      </c>
      <c r="F5" s="5">
        <v>22148</v>
      </c>
      <c r="G5" s="5">
        <v>7373</v>
      </c>
      <c r="H5" s="5">
        <v>5662</v>
      </c>
      <c r="I5" s="5">
        <v>2766</v>
      </c>
      <c r="J5" s="5">
        <v>1496</v>
      </c>
      <c r="K5" s="5">
        <v>1327</v>
      </c>
      <c r="L5" s="5">
        <v>875</v>
      </c>
      <c r="M5" s="5">
        <v>4056</v>
      </c>
      <c r="N5" s="11">
        <f t="shared" si="1"/>
        <v>72602</v>
      </c>
      <c r="O5" s="5">
        <v>950507</v>
      </c>
      <c r="P5" s="5">
        <v>364666</v>
      </c>
      <c r="Q5" s="11">
        <f t="shared" si="2"/>
        <v>68546</v>
      </c>
      <c r="R5" s="6">
        <f t="shared" si="0"/>
        <v>5.3200186735914565</v>
      </c>
      <c r="S5" s="13" t="s">
        <v>70</v>
      </c>
    </row>
    <row r="6" spans="1:19" x14ac:dyDescent="0.25">
      <c r="A6" s="16"/>
      <c r="B6" s="18" t="s">
        <v>4</v>
      </c>
      <c r="C6" s="18"/>
      <c r="D6" s="5">
        <v>1754</v>
      </c>
      <c r="E6" s="5">
        <v>8218</v>
      </c>
      <c r="F6" s="5">
        <v>21030</v>
      </c>
      <c r="G6" s="5">
        <v>7228</v>
      </c>
      <c r="H6" s="5">
        <v>4220</v>
      </c>
      <c r="I6" s="5">
        <v>1662</v>
      </c>
      <c r="J6" s="5">
        <v>633</v>
      </c>
      <c r="K6" s="5">
        <v>504</v>
      </c>
      <c r="L6" s="5">
        <v>300</v>
      </c>
      <c r="M6" s="5">
        <v>1402</v>
      </c>
      <c r="N6" s="11">
        <f t="shared" si="1"/>
        <v>46951</v>
      </c>
      <c r="O6" s="5">
        <v>395455</v>
      </c>
      <c r="P6" s="5">
        <v>210007</v>
      </c>
      <c r="Q6" s="11">
        <f t="shared" si="2"/>
        <v>45549</v>
      </c>
      <c r="R6" s="6">
        <f t="shared" si="0"/>
        <v>4.6105732288304901</v>
      </c>
      <c r="S6" s="13" t="s">
        <v>70</v>
      </c>
    </row>
    <row r="7" spans="1:19" x14ac:dyDescent="0.25">
      <c r="A7" s="16"/>
      <c r="B7" s="18" t="s">
        <v>5</v>
      </c>
      <c r="C7" s="18"/>
      <c r="D7" s="5">
        <v>221</v>
      </c>
      <c r="E7" s="5">
        <v>155</v>
      </c>
      <c r="F7" s="5">
        <v>172</v>
      </c>
      <c r="G7" s="5">
        <v>174</v>
      </c>
      <c r="H7" s="5">
        <v>355</v>
      </c>
      <c r="I7" s="5">
        <v>341</v>
      </c>
      <c r="J7" s="5">
        <v>216</v>
      </c>
      <c r="K7" s="5">
        <v>214</v>
      </c>
      <c r="L7" s="5">
        <v>132</v>
      </c>
      <c r="M7" s="5">
        <v>861</v>
      </c>
      <c r="N7" s="11">
        <f t="shared" si="1"/>
        <v>2841</v>
      </c>
      <c r="O7" s="5">
        <v>261937</v>
      </c>
      <c r="P7" s="5">
        <v>32863</v>
      </c>
      <c r="Q7" s="11">
        <f t="shared" si="2"/>
        <v>1980</v>
      </c>
      <c r="R7" s="6">
        <f t="shared" si="0"/>
        <v>16.597474747474749</v>
      </c>
      <c r="S7" s="13" t="s">
        <v>70</v>
      </c>
    </row>
    <row r="8" spans="1:19" x14ac:dyDescent="0.25">
      <c r="A8" s="16"/>
      <c r="B8" s="18" t="s">
        <v>6</v>
      </c>
      <c r="C8" s="18"/>
      <c r="D8" s="5">
        <v>53</v>
      </c>
      <c r="E8" s="5">
        <v>132</v>
      </c>
      <c r="F8" s="5">
        <v>125</v>
      </c>
      <c r="G8" s="5">
        <v>143</v>
      </c>
      <c r="H8" s="5">
        <v>247</v>
      </c>
      <c r="I8" s="5">
        <v>259</v>
      </c>
      <c r="J8" s="5">
        <v>181</v>
      </c>
      <c r="K8" s="5">
        <v>57</v>
      </c>
      <c r="L8" s="5">
        <v>44</v>
      </c>
      <c r="M8" s="5">
        <v>172</v>
      </c>
      <c r="N8" s="11">
        <f t="shared" si="1"/>
        <v>1413</v>
      </c>
      <c r="O8" s="5">
        <v>59808</v>
      </c>
      <c r="P8" s="5">
        <v>15586</v>
      </c>
      <c r="Q8" s="11">
        <f t="shared" si="2"/>
        <v>1241</v>
      </c>
      <c r="R8" s="6">
        <f t="shared" si="0"/>
        <v>12.559226430298146</v>
      </c>
      <c r="S8" s="13" t="s">
        <v>70</v>
      </c>
    </row>
    <row r="9" spans="1:19" x14ac:dyDescent="0.25">
      <c r="A9" s="16"/>
      <c r="B9" s="19" t="s">
        <v>7</v>
      </c>
      <c r="C9" s="7" t="s">
        <v>8</v>
      </c>
      <c r="D9" s="5">
        <v>554</v>
      </c>
      <c r="E9" s="5">
        <v>926</v>
      </c>
      <c r="F9" s="5">
        <v>2470</v>
      </c>
      <c r="G9" s="5">
        <v>2984</v>
      </c>
      <c r="H9" s="5">
        <v>5378</v>
      </c>
      <c r="I9" s="5">
        <v>2706</v>
      </c>
      <c r="J9" s="5">
        <v>1376</v>
      </c>
      <c r="K9" s="5">
        <v>667</v>
      </c>
      <c r="L9" s="5">
        <v>473</v>
      </c>
      <c r="M9" s="5">
        <v>3489</v>
      </c>
      <c r="N9" s="11">
        <f t="shared" si="1"/>
        <v>21023</v>
      </c>
      <c r="O9" s="5">
        <v>947247</v>
      </c>
      <c r="P9" s="5">
        <v>177846</v>
      </c>
      <c r="Q9" s="11">
        <f t="shared" si="2"/>
        <v>17534</v>
      </c>
      <c r="R9" s="6">
        <f t="shared" si="0"/>
        <v>10.142922322345157</v>
      </c>
      <c r="S9" s="13" t="s">
        <v>70</v>
      </c>
    </row>
    <row r="10" spans="1:19" x14ac:dyDescent="0.25">
      <c r="A10" s="16"/>
      <c r="B10" s="19"/>
      <c r="C10" s="7" t="s">
        <v>9</v>
      </c>
      <c r="D10" s="5">
        <v>645</v>
      </c>
      <c r="E10" s="5">
        <v>1580</v>
      </c>
      <c r="F10" s="5">
        <v>3011</v>
      </c>
      <c r="G10" s="5">
        <v>3756</v>
      </c>
      <c r="H10" s="5">
        <v>6269</v>
      </c>
      <c r="I10" s="5">
        <v>3138</v>
      </c>
      <c r="J10" s="5">
        <v>718</v>
      </c>
      <c r="K10" s="5">
        <v>174</v>
      </c>
      <c r="L10" s="5">
        <v>102</v>
      </c>
      <c r="M10" s="5">
        <v>515</v>
      </c>
      <c r="N10" s="11">
        <f t="shared" si="1"/>
        <v>19908</v>
      </c>
      <c r="O10" s="5">
        <v>186510</v>
      </c>
      <c r="P10" s="5">
        <v>127296</v>
      </c>
      <c r="Q10" s="11">
        <f t="shared" si="2"/>
        <v>19393</v>
      </c>
      <c r="R10" s="6">
        <f t="shared" si="0"/>
        <v>6.5640179446191924</v>
      </c>
      <c r="S10" s="13" t="s">
        <v>70</v>
      </c>
    </row>
    <row r="11" spans="1:19" x14ac:dyDescent="0.25">
      <c r="A11" s="16"/>
      <c r="B11" s="19"/>
      <c r="C11" s="7" t="s">
        <v>10</v>
      </c>
      <c r="D11" s="5">
        <v>394</v>
      </c>
      <c r="E11" s="5">
        <v>189</v>
      </c>
      <c r="F11" s="5">
        <v>460</v>
      </c>
      <c r="G11" s="5">
        <v>606</v>
      </c>
      <c r="H11" s="5">
        <v>1648</v>
      </c>
      <c r="I11" s="5">
        <v>2309</v>
      </c>
      <c r="J11" s="5">
        <v>1315</v>
      </c>
      <c r="K11" s="5">
        <v>1046</v>
      </c>
      <c r="L11" s="5">
        <v>263</v>
      </c>
      <c r="M11" s="5">
        <v>6893</v>
      </c>
      <c r="N11" s="11">
        <f t="shared" si="1"/>
        <v>15123</v>
      </c>
      <c r="O11" s="5">
        <v>7704956</v>
      </c>
      <c r="P11" s="5">
        <v>132386</v>
      </c>
      <c r="Q11" s="11">
        <f t="shared" si="2"/>
        <v>8230</v>
      </c>
      <c r="R11" s="6">
        <f t="shared" si="0"/>
        <v>16.085783718104494</v>
      </c>
      <c r="S11" s="13" t="s">
        <v>70</v>
      </c>
    </row>
    <row r="12" spans="1:19" x14ac:dyDescent="0.25">
      <c r="A12" s="16"/>
      <c r="B12" s="19"/>
      <c r="C12" s="7" t="s">
        <v>11</v>
      </c>
      <c r="D12" s="5">
        <v>1143</v>
      </c>
      <c r="E12" s="5">
        <v>2499</v>
      </c>
      <c r="F12" s="5">
        <v>6398</v>
      </c>
      <c r="G12" s="5">
        <v>6051</v>
      </c>
      <c r="H12" s="5">
        <v>6014</v>
      </c>
      <c r="I12" s="5">
        <v>4356</v>
      </c>
      <c r="J12" s="5">
        <v>735</v>
      </c>
      <c r="K12" s="5">
        <v>974</v>
      </c>
      <c r="L12" s="5">
        <v>245</v>
      </c>
      <c r="M12" s="5">
        <v>7956</v>
      </c>
      <c r="N12" s="11">
        <f t="shared" si="1"/>
        <v>36371</v>
      </c>
      <c r="O12" s="5">
        <v>5849125</v>
      </c>
      <c r="P12" s="5">
        <v>210348</v>
      </c>
      <c r="Q12" s="11">
        <f t="shared" si="2"/>
        <v>28415</v>
      </c>
      <c r="R12" s="6">
        <f t="shared" si="0"/>
        <v>7.4027098363540382</v>
      </c>
      <c r="S12" s="13" t="s">
        <v>70</v>
      </c>
    </row>
    <row r="13" spans="1:19" x14ac:dyDescent="0.25">
      <c r="A13" s="16"/>
      <c r="B13" s="19"/>
      <c r="C13" s="7" t="s">
        <v>12</v>
      </c>
      <c r="D13" s="5">
        <v>296</v>
      </c>
      <c r="E13" s="5">
        <v>2353</v>
      </c>
      <c r="F13" s="5">
        <v>4577</v>
      </c>
      <c r="G13" s="5">
        <v>2081</v>
      </c>
      <c r="H13" s="5">
        <v>2074</v>
      </c>
      <c r="I13" s="5">
        <v>8196</v>
      </c>
      <c r="J13" s="5">
        <v>398</v>
      </c>
      <c r="K13" s="5">
        <v>379</v>
      </c>
      <c r="L13" s="5">
        <v>290</v>
      </c>
      <c r="M13" s="5">
        <v>3644</v>
      </c>
      <c r="N13" s="11">
        <f t="shared" si="1"/>
        <v>24288</v>
      </c>
      <c r="O13" s="5">
        <v>2666373</v>
      </c>
      <c r="P13" s="5">
        <v>189350</v>
      </c>
      <c r="Q13" s="11">
        <f t="shared" si="2"/>
        <v>20644</v>
      </c>
      <c r="R13" s="6">
        <f t="shared" si="0"/>
        <v>9.1721565588064333</v>
      </c>
      <c r="S13" s="13" t="s">
        <v>70</v>
      </c>
    </row>
    <row r="14" spans="1:19" x14ac:dyDescent="0.25">
      <c r="A14" s="16"/>
      <c r="B14" s="19"/>
      <c r="C14" s="7" t="s">
        <v>13</v>
      </c>
      <c r="D14" s="5">
        <v>188</v>
      </c>
      <c r="E14" s="5">
        <v>374</v>
      </c>
      <c r="F14" s="5">
        <v>2132</v>
      </c>
      <c r="G14" s="5">
        <v>6213</v>
      </c>
      <c r="H14" s="5">
        <v>1929</v>
      </c>
      <c r="I14" s="5">
        <v>2131</v>
      </c>
      <c r="J14" s="5">
        <v>1179</v>
      </c>
      <c r="K14" s="5">
        <v>1151</v>
      </c>
      <c r="L14" s="5">
        <v>1573</v>
      </c>
      <c r="M14" s="5">
        <v>15019</v>
      </c>
      <c r="N14" s="11">
        <f t="shared" si="1"/>
        <v>31889</v>
      </c>
      <c r="O14" s="5">
        <v>9851076</v>
      </c>
      <c r="P14" s="5">
        <v>276165</v>
      </c>
      <c r="Q14" s="11">
        <f t="shared" si="2"/>
        <v>16870</v>
      </c>
      <c r="R14" s="6">
        <f t="shared" si="0"/>
        <v>16.370183758150564</v>
      </c>
      <c r="S14" s="13" t="s">
        <v>70</v>
      </c>
    </row>
    <row r="15" spans="1:19" x14ac:dyDescent="0.25">
      <c r="A15" s="16"/>
      <c r="B15" s="19"/>
      <c r="C15" s="7" t="s">
        <v>14</v>
      </c>
      <c r="D15" s="5">
        <f>D16-D9-D10-D11-D12-D13-D14</f>
        <v>47</v>
      </c>
      <c r="E15" s="5">
        <f t="shared" ref="E15:M15" si="3">E16-E9-E10-E11-E12-E13-E14</f>
        <v>56</v>
      </c>
      <c r="F15" s="5">
        <f t="shared" si="3"/>
        <v>91</v>
      </c>
      <c r="G15" s="5">
        <f t="shared" si="3"/>
        <v>213</v>
      </c>
      <c r="H15" s="5">
        <f t="shared" si="3"/>
        <v>243</v>
      </c>
      <c r="I15" s="5">
        <f t="shared" si="3"/>
        <v>317</v>
      </c>
      <c r="J15" s="5">
        <f t="shared" si="3"/>
        <v>112</v>
      </c>
      <c r="K15" s="5">
        <f t="shared" si="3"/>
        <v>61</v>
      </c>
      <c r="L15" s="5">
        <f t="shared" si="3"/>
        <v>84</v>
      </c>
      <c r="M15" s="5">
        <f t="shared" si="3"/>
        <v>313</v>
      </c>
      <c r="N15" s="5">
        <f t="shared" ref="N15" si="4">N16-N9-N10-N11-N12-N13-N14</f>
        <v>1537</v>
      </c>
      <c r="O15" s="5">
        <f>O16-O9-O10-O11-O12-O13-O14</f>
        <v>147786</v>
      </c>
      <c r="P15" s="5">
        <f>P16-P9-P10-P11-P12-P13-P14</f>
        <v>18237</v>
      </c>
      <c r="Q15" s="11">
        <f t="shared" si="2"/>
        <v>1224</v>
      </c>
      <c r="R15" s="6">
        <f t="shared" si="0"/>
        <v>14.899509803921569</v>
      </c>
      <c r="S15" s="13" t="s">
        <v>70</v>
      </c>
    </row>
    <row r="16" spans="1:19" x14ac:dyDescent="0.25">
      <c r="A16" s="16"/>
      <c r="B16" s="19"/>
      <c r="C16" s="7" t="s">
        <v>15</v>
      </c>
      <c r="D16" s="5">
        <v>3267</v>
      </c>
      <c r="E16" s="5">
        <v>7977</v>
      </c>
      <c r="F16" s="5">
        <v>19139</v>
      </c>
      <c r="G16" s="5">
        <v>21904</v>
      </c>
      <c r="H16" s="5">
        <v>23555</v>
      </c>
      <c r="I16" s="5">
        <v>23153</v>
      </c>
      <c r="J16" s="5">
        <v>5833</v>
      </c>
      <c r="K16" s="5">
        <v>4452</v>
      </c>
      <c r="L16" s="5">
        <v>3030</v>
      </c>
      <c r="M16" s="5">
        <v>37829</v>
      </c>
      <c r="N16" s="11">
        <f t="shared" ref="N16:N48" si="5">SUM(D16:M16)</f>
        <v>150139</v>
      </c>
      <c r="O16" s="5">
        <v>27353073</v>
      </c>
      <c r="P16" s="5">
        <v>1131628</v>
      </c>
      <c r="Q16" s="11">
        <f t="shared" si="2"/>
        <v>112310</v>
      </c>
      <c r="R16" s="6">
        <f t="shared" si="0"/>
        <v>10.075932686314665</v>
      </c>
      <c r="S16" s="13" t="s">
        <v>70</v>
      </c>
    </row>
    <row r="17" spans="1:19" x14ac:dyDescent="0.25">
      <c r="A17" s="16"/>
      <c r="B17" s="18" t="s">
        <v>16</v>
      </c>
      <c r="C17" s="18"/>
      <c r="D17" s="5">
        <f>D18-D16-D3-D4-D5-D6-D7-D8</f>
        <v>381</v>
      </c>
      <c r="E17" s="5">
        <f t="shared" ref="E17:M17" si="6">E18-E16-E3-E4-E5-E6-E7-E8</f>
        <v>1073</v>
      </c>
      <c r="F17" s="5">
        <f t="shared" si="6"/>
        <v>1322</v>
      </c>
      <c r="G17" s="5">
        <f t="shared" si="6"/>
        <v>883</v>
      </c>
      <c r="H17" s="5">
        <f t="shared" si="6"/>
        <v>961</v>
      </c>
      <c r="I17" s="5">
        <f t="shared" si="6"/>
        <v>546</v>
      </c>
      <c r="J17" s="5">
        <f t="shared" si="6"/>
        <v>259</v>
      </c>
      <c r="K17" s="5">
        <f t="shared" si="6"/>
        <v>122</v>
      </c>
      <c r="L17" s="5">
        <f t="shared" si="6"/>
        <v>54</v>
      </c>
      <c r="M17" s="5">
        <f t="shared" si="6"/>
        <v>405</v>
      </c>
      <c r="N17" s="11">
        <f t="shared" si="5"/>
        <v>6006</v>
      </c>
      <c r="O17" s="5">
        <f>O18-O16-O3-O4-O5-O6-O7-O8</f>
        <v>182824</v>
      </c>
      <c r="P17" s="5">
        <f>P18-P16-P3-P4-P5-P6-P7-P8</f>
        <v>36766</v>
      </c>
      <c r="Q17" s="11">
        <f t="shared" si="2"/>
        <v>5601</v>
      </c>
      <c r="R17" s="6">
        <f t="shared" si="0"/>
        <v>6.5641849669701839</v>
      </c>
      <c r="S17" s="13" t="s">
        <v>70</v>
      </c>
    </row>
    <row r="18" spans="1:19" x14ac:dyDescent="0.25">
      <c r="A18" s="16"/>
      <c r="B18" s="18" t="s">
        <v>17</v>
      </c>
      <c r="C18" s="18"/>
      <c r="D18" s="5">
        <v>14650</v>
      </c>
      <c r="E18" s="5">
        <v>57643</v>
      </c>
      <c r="F18" s="5">
        <v>95161</v>
      </c>
      <c r="G18" s="5">
        <v>70563</v>
      </c>
      <c r="H18" s="5">
        <v>69908</v>
      </c>
      <c r="I18" s="5">
        <v>41304</v>
      </c>
      <c r="J18" s="5">
        <v>12649</v>
      </c>
      <c r="K18" s="5">
        <v>7745</v>
      </c>
      <c r="L18" s="5">
        <v>5680</v>
      </c>
      <c r="M18" s="5">
        <v>61390</v>
      </c>
      <c r="N18" s="11">
        <f t="shared" si="5"/>
        <v>436693</v>
      </c>
      <c r="O18" s="5">
        <v>31554050</v>
      </c>
      <c r="P18" s="5">
        <v>2626053</v>
      </c>
      <c r="Q18" s="11">
        <f t="shared" si="2"/>
        <v>375303</v>
      </c>
      <c r="R18" s="6">
        <f t="shared" si="0"/>
        <v>6.9971542993261444</v>
      </c>
      <c r="S18" s="13" t="s">
        <v>70</v>
      </c>
    </row>
    <row r="19" spans="1:19" x14ac:dyDescent="0.25">
      <c r="A19" s="19" t="s">
        <v>18</v>
      </c>
      <c r="B19" s="18" t="s">
        <v>19</v>
      </c>
      <c r="C19" s="18"/>
      <c r="D19" s="5">
        <v>394</v>
      </c>
      <c r="E19" s="5">
        <v>488</v>
      </c>
      <c r="F19" s="5">
        <v>771</v>
      </c>
      <c r="G19" s="5">
        <v>790</v>
      </c>
      <c r="H19" s="5">
        <v>1336</v>
      </c>
      <c r="I19" s="5">
        <v>1134</v>
      </c>
      <c r="J19" s="5">
        <v>661</v>
      </c>
      <c r="K19" s="5">
        <v>263</v>
      </c>
      <c r="L19" s="5">
        <v>147</v>
      </c>
      <c r="M19" s="5">
        <v>1284</v>
      </c>
      <c r="N19" s="11">
        <f t="shared" si="5"/>
        <v>7268</v>
      </c>
      <c r="O19" s="5">
        <v>227717</v>
      </c>
      <c r="P19" s="5">
        <v>63523</v>
      </c>
      <c r="Q19" s="11">
        <f t="shared" si="2"/>
        <v>5984</v>
      </c>
      <c r="R19" s="6">
        <f t="shared" si="0"/>
        <v>10.615474598930481</v>
      </c>
      <c r="S19" s="13" t="s">
        <v>70</v>
      </c>
    </row>
    <row r="20" spans="1:19" x14ac:dyDescent="0.25">
      <c r="A20" s="19"/>
      <c r="B20" s="18" t="s">
        <v>20</v>
      </c>
      <c r="C20" s="18"/>
      <c r="D20" s="5">
        <v>4288</v>
      </c>
      <c r="E20" s="5">
        <v>3557</v>
      </c>
      <c r="F20" s="5">
        <v>5507</v>
      </c>
      <c r="G20" s="5">
        <v>4740</v>
      </c>
      <c r="H20" s="5">
        <v>9834</v>
      </c>
      <c r="I20" s="5">
        <v>12405</v>
      </c>
      <c r="J20" s="5">
        <v>8685</v>
      </c>
      <c r="K20" s="5">
        <v>3524</v>
      </c>
      <c r="L20" s="5">
        <v>902</v>
      </c>
      <c r="M20" s="5">
        <v>6939</v>
      </c>
      <c r="N20" s="11">
        <f t="shared" si="5"/>
        <v>60381</v>
      </c>
      <c r="O20" s="5">
        <v>1182005</v>
      </c>
      <c r="P20" s="5">
        <v>647167</v>
      </c>
      <c r="Q20" s="11">
        <f t="shared" si="2"/>
        <v>53442</v>
      </c>
      <c r="R20" s="6">
        <f t="shared" si="0"/>
        <v>12.109707720519442</v>
      </c>
      <c r="S20" s="13" t="s">
        <v>70</v>
      </c>
    </row>
    <row r="21" spans="1:19" x14ac:dyDescent="0.25">
      <c r="A21" s="19"/>
      <c r="B21" s="18" t="s">
        <v>21</v>
      </c>
      <c r="C21" s="18"/>
      <c r="D21" s="5">
        <v>14</v>
      </c>
      <c r="E21" s="5">
        <v>16</v>
      </c>
      <c r="F21" s="5">
        <v>21</v>
      </c>
      <c r="G21" s="5">
        <v>14</v>
      </c>
      <c r="H21" s="5">
        <v>44</v>
      </c>
      <c r="I21" s="5">
        <v>66</v>
      </c>
      <c r="J21" s="5">
        <v>83</v>
      </c>
      <c r="K21" s="5">
        <v>6</v>
      </c>
      <c r="L21" s="5">
        <v>10</v>
      </c>
      <c r="M21" s="5">
        <v>85</v>
      </c>
      <c r="N21" s="11">
        <f t="shared" si="5"/>
        <v>359</v>
      </c>
      <c r="O21" s="5">
        <v>16069</v>
      </c>
      <c r="P21" s="5">
        <v>4115</v>
      </c>
      <c r="Q21" s="11">
        <f t="shared" si="2"/>
        <v>274</v>
      </c>
      <c r="R21" s="6">
        <f t="shared" si="0"/>
        <v>15.018248175182482</v>
      </c>
      <c r="S21" s="13" t="s">
        <v>70</v>
      </c>
    </row>
    <row r="22" spans="1:19" x14ac:dyDescent="0.25">
      <c r="A22" s="19"/>
      <c r="B22" s="18" t="s">
        <v>22</v>
      </c>
      <c r="C22" s="18"/>
      <c r="D22" s="5">
        <v>8</v>
      </c>
      <c r="E22" s="5">
        <v>11</v>
      </c>
      <c r="F22" s="5">
        <v>19</v>
      </c>
      <c r="G22" s="5">
        <v>16</v>
      </c>
      <c r="H22" s="5">
        <v>40</v>
      </c>
      <c r="I22" s="5">
        <v>59</v>
      </c>
      <c r="J22" s="5">
        <v>29</v>
      </c>
      <c r="K22" s="5">
        <v>18</v>
      </c>
      <c r="L22" s="5">
        <v>13</v>
      </c>
      <c r="M22" s="5">
        <v>43</v>
      </c>
      <c r="N22" s="11">
        <f t="shared" si="5"/>
        <v>256</v>
      </c>
      <c r="O22" s="5">
        <v>14340</v>
      </c>
      <c r="P22" s="5">
        <v>3469</v>
      </c>
      <c r="Q22" s="11">
        <f t="shared" si="2"/>
        <v>213</v>
      </c>
      <c r="R22" s="6">
        <f t="shared" si="0"/>
        <v>16.28638497652582</v>
      </c>
      <c r="S22" s="13" t="s">
        <v>70</v>
      </c>
    </row>
    <row r="23" spans="1:19" x14ac:dyDescent="0.25">
      <c r="A23" s="19"/>
      <c r="B23" s="18" t="s">
        <v>23</v>
      </c>
      <c r="C23" s="18"/>
      <c r="D23" s="5">
        <v>0</v>
      </c>
      <c r="E23" s="5">
        <v>0</v>
      </c>
      <c r="F23" s="5">
        <v>7</v>
      </c>
      <c r="G23" s="5">
        <v>0</v>
      </c>
      <c r="H23" s="5">
        <v>8</v>
      </c>
      <c r="I23" s="5">
        <v>14</v>
      </c>
      <c r="J23" s="5">
        <v>11</v>
      </c>
      <c r="K23" s="5">
        <v>6</v>
      </c>
      <c r="L23" s="5">
        <v>1</v>
      </c>
      <c r="M23" s="5">
        <v>14</v>
      </c>
      <c r="N23" s="11">
        <f t="shared" si="5"/>
        <v>61</v>
      </c>
      <c r="O23" s="5">
        <v>2990</v>
      </c>
      <c r="P23" s="5">
        <v>787</v>
      </c>
      <c r="Q23" s="11">
        <f t="shared" si="2"/>
        <v>47</v>
      </c>
      <c r="R23" s="6">
        <f t="shared" si="0"/>
        <v>16.74468085106383</v>
      </c>
      <c r="S23" s="13" t="s">
        <v>70</v>
      </c>
    </row>
    <row r="24" spans="1:19" x14ac:dyDescent="0.25">
      <c r="A24" s="19"/>
      <c r="B24" s="18" t="s">
        <v>24</v>
      </c>
      <c r="C24" s="18"/>
      <c r="D24" s="5">
        <f>D25-D19-D20-D21-D22-D23</f>
        <v>44</v>
      </c>
      <c r="E24" s="5">
        <f t="shared" ref="E24:M24" si="7">E25-E19-E20-E21-E22-E23</f>
        <v>32</v>
      </c>
      <c r="F24" s="5">
        <f t="shared" si="7"/>
        <v>58</v>
      </c>
      <c r="G24" s="5">
        <f t="shared" si="7"/>
        <v>53</v>
      </c>
      <c r="H24" s="5">
        <f t="shared" si="7"/>
        <v>84</v>
      </c>
      <c r="I24" s="5">
        <f t="shared" si="7"/>
        <v>161</v>
      </c>
      <c r="J24" s="5">
        <f t="shared" si="7"/>
        <v>121</v>
      </c>
      <c r="K24" s="5">
        <f t="shared" si="7"/>
        <v>63</v>
      </c>
      <c r="L24" s="5">
        <f t="shared" si="7"/>
        <v>73</v>
      </c>
      <c r="M24" s="5">
        <f t="shared" si="7"/>
        <v>455</v>
      </c>
      <c r="N24" s="11">
        <f t="shared" si="5"/>
        <v>1144</v>
      </c>
      <c r="O24" s="5">
        <f>O25-O19-O20-O21-O22-O23</f>
        <v>192453</v>
      </c>
      <c r="P24" s="5">
        <f>P25-P19-P20-P21-P22-P23</f>
        <v>14070</v>
      </c>
      <c r="Q24" s="11">
        <f t="shared" si="2"/>
        <v>689</v>
      </c>
      <c r="R24" s="6">
        <f t="shared" si="0"/>
        <v>20.420899854862117</v>
      </c>
      <c r="S24" s="13" t="s">
        <v>70</v>
      </c>
    </row>
    <row r="25" spans="1:19" x14ac:dyDescent="0.25">
      <c r="A25" s="19"/>
      <c r="B25" s="18" t="s">
        <v>25</v>
      </c>
      <c r="C25" s="18"/>
      <c r="D25" s="5">
        <v>4748</v>
      </c>
      <c r="E25" s="5">
        <v>4104</v>
      </c>
      <c r="F25" s="5">
        <v>6383</v>
      </c>
      <c r="G25" s="5">
        <v>5613</v>
      </c>
      <c r="H25" s="5">
        <v>11346</v>
      </c>
      <c r="I25" s="5">
        <v>13839</v>
      </c>
      <c r="J25" s="5">
        <v>9590</v>
      </c>
      <c r="K25" s="5">
        <v>3880</v>
      </c>
      <c r="L25" s="5">
        <v>1146</v>
      </c>
      <c r="M25" s="5">
        <v>8820</v>
      </c>
      <c r="N25" s="11">
        <f t="shared" si="5"/>
        <v>69469</v>
      </c>
      <c r="O25" s="5">
        <v>1635574</v>
      </c>
      <c r="P25" s="5">
        <v>733131</v>
      </c>
      <c r="Q25" s="11">
        <f t="shared" si="2"/>
        <v>60649</v>
      </c>
      <c r="R25" s="6">
        <f t="shared" si="0"/>
        <v>12.088097083216541</v>
      </c>
      <c r="S25" s="13" t="s">
        <v>70</v>
      </c>
    </row>
    <row r="26" spans="1:19" x14ac:dyDescent="0.25">
      <c r="A26" s="19" t="s">
        <v>26</v>
      </c>
      <c r="B26" s="18" t="s">
        <v>27</v>
      </c>
      <c r="C26" s="18"/>
      <c r="D26" s="5">
        <v>43</v>
      </c>
      <c r="E26" s="5">
        <v>26</v>
      </c>
      <c r="F26" s="5">
        <v>41</v>
      </c>
      <c r="G26" s="5">
        <v>38</v>
      </c>
      <c r="H26" s="5">
        <v>74</v>
      </c>
      <c r="I26" s="5">
        <v>135</v>
      </c>
      <c r="J26" s="5">
        <v>94</v>
      </c>
      <c r="K26" s="5">
        <v>45</v>
      </c>
      <c r="L26" s="5">
        <v>8</v>
      </c>
      <c r="M26" s="5">
        <v>93</v>
      </c>
      <c r="N26" s="11">
        <f t="shared" si="5"/>
        <v>597</v>
      </c>
      <c r="O26" s="5">
        <v>18077</v>
      </c>
      <c r="P26" s="5">
        <v>6788</v>
      </c>
      <c r="Q26" s="11">
        <f t="shared" si="2"/>
        <v>504</v>
      </c>
      <c r="R26" s="6">
        <f t="shared" si="0"/>
        <v>13.468253968253968</v>
      </c>
      <c r="S26" s="13" t="s">
        <v>70</v>
      </c>
    </row>
    <row r="27" spans="1:19" x14ac:dyDescent="0.25">
      <c r="A27" s="19"/>
      <c r="B27" s="18" t="s">
        <v>28</v>
      </c>
      <c r="C27" s="18"/>
      <c r="D27" s="5">
        <v>166</v>
      </c>
      <c r="E27" s="5">
        <v>197</v>
      </c>
      <c r="F27" s="5">
        <v>215</v>
      </c>
      <c r="G27" s="5">
        <v>229</v>
      </c>
      <c r="H27" s="5">
        <v>442</v>
      </c>
      <c r="I27" s="5">
        <v>665</v>
      </c>
      <c r="J27" s="5">
        <v>461</v>
      </c>
      <c r="K27" s="5">
        <v>194</v>
      </c>
      <c r="L27" s="5">
        <v>131</v>
      </c>
      <c r="M27" s="5">
        <v>548</v>
      </c>
      <c r="N27" s="11">
        <f t="shared" si="5"/>
        <v>3248</v>
      </c>
      <c r="O27" s="5">
        <v>118492</v>
      </c>
      <c r="P27" s="5">
        <v>40151</v>
      </c>
      <c r="Q27" s="11">
        <f t="shared" si="2"/>
        <v>2700</v>
      </c>
      <c r="R27" s="6">
        <f t="shared" si="0"/>
        <v>14.870740740740741</v>
      </c>
      <c r="S27" s="13" t="s">
        <v>70</v>
      </c>
    </row>
    <row r="28" spans="1:19" x14ac:dyDescent="0.25">
      <c r="A28" s="19"/>
      <c r="B28" s="18" t="s">
        <v>29</v>
      </c>
      <c r="C28" s="18"/>
      <c r="D28" s="5">
        <v>190</v>
      </c>
      <c r="E28" s="5">
        <v>236</v>
      </c>
      <c r="F28" s="5">
        <v>258</v>
      </c>
      <c r="G28" s="5">
        <v>244</v>
      </c>
      <c r="H28" s="5">
        <v>455</v>
      </c>
      <c r="I28" s="5">
        <v>704</v>
      </c>
      <c r="J28" s="5">
        <v>476</v>
      </c>
      <c r="K28" s="5">
        <v>165</v>
      </c>
      <c r="L28" s="5">
        <v>87</v>
      </c>
      <c r="M28" s="5">
        <v>410</v>
      </c>
      <c r="N28" s="11">
        <f t="shared" si="5"/>
        <v>3225</v>
      </c>
      <c r="O28" s="5">
        <v>79937</v>
      </c>
      <c r="P28" s="5">
        <v>36496</v>
      </c>
      <c r="Q28" s="11">
        <f t="shared" si="2"/>
        <v>2815</v>
      </c>
      <c r="R28" s="6">
        <f t="shared" si="0"/>
        <v>12.964831261101244</v>
      </c>
      <c r="S28" s="13" t="s">
        <v>70</v>
      </c>
    </row>
    <row r="29" spans="1:19" x14ac:dyDescent="0.25">
      <c r="A29" s="19"/>
      <c r="B29" s="18" t="s">
        <v>30</v>
      </c>
      <c r="C29" s="18"/>
      <c r="D29" s="5">
        <v>96</v>
      </c>
      <c r="E29" s="5">
        <v>133</v>
      </c>
      <c r="F29" s="5">
        <v>126</v>
      </c>
      <c r="G29" s="5">
        <v>90</v>
      </c>
      <c r="H29" s="5">
        <v>177</v>
      </c>
      <c r="I29" s="5">
        <v>147</v>
      </c>
      <c r="J29" s="5">
        <v>100</v>
      </c>
      <c r="K29" s="5">
        <v>40</v>
      </c>
      <c r="L29" s="5">
        <v>38</v>
      </c>
      <c r="M29" s="5">
        <v>186</v>
      </c>
      <c r="N29" s="11">
        <f t="shared" si="5"/>
        <v>1133</v>
      </c>
      <c r="O29" s="5">
        <v>27733</v>
      </c>
      <c r="P29" s="5">
        <v>10455</v>
      </c>
      <c r="Q29" s="11">
        <f t="shared" si="2"/>
        <v>947</v>
      </c>
      <c r="R29" s="6">
        <f t="shared" si="0"/>
        <v>11.040126715945089</v>
      </c>
      <c r="S29" s="13" t="s">
        <v>70</v>
      </c>
    </row>
    <row r="30" spans="1:19" x14ac:dyDescent="0.25">
      <c r="A30" s="19"/>
      <c r="B30" s="18" t="s">
        <v>31</v>
      </c>
      <c r="C30" s="18"/>
      <c r="D30" s="5">
        <v>137</v>
      </c>
      <c r="E30" s="5">
        <v>106</v>
      </c>
      <c r="F30" s="5">
        <v>137</v>
      </c>
      <c r="G30" s="5">
        <v>110</v>
      </c>
      <c r="H30" s="5">
        <v>206</v>
      </c>
      <c r="I30" s="5">
        <v>348</v>
      </c>
      <c r="J30" s="5">
        <v>233</v>
      </c>
      <c r="K30" s="5">
        <v>85</v>
      </c>
      <c r="L30" s="5">
        <v>36</v>
      </c>
      <c r="M30" s="5">
        <v>241</v>
      </c>
      <c r="N30" s="11">
        <f t="shared" si="5"/>
        <v>1639</v>
      </c>
      <c r="O30" s="5">
        <v>32059</v>
      </c>
      <c r="P30" s="5">
        <v>17500</v>
      </c>
      <c r="Q30" s="11">
        <f t="shared" si="2"/>
        <v>1398</v>
      </c>
      <c r="R30" s="6">
        <f t="shared" si="0"/>
        <v>12.51788268955651</v>
      </c>
      <c r="S30" s="13" t="s">
        <v>70</v>
      </c>
    </row>
    <row r="31" spans="1:19" x14ac:dyDescent="0.25">
      <c r="A31" s="19"/>
      <c r="B31" s="18" t="s">
        <v>32</v>
      </c>
      <c r="C31" s="18"/>
      <c r="D31" s="5">
        <v>40</v>
      </c>
      <c r="E31" s="5">
        <v>59</v>
      </c>
      <c r="F31" s="5">
        <v>80</v>
      </c>
      <c r="G31" s="5">
        <v>88</v>
      </c>
      <c r="H31" s="5">
        <v>147</v>
      </c>
      <c r="I31" s="5">
        <v>203</v>
      </c>
      <c r="J31" s="5">
        <v>88</v>
      </c>
      <c r="K31" s="5">
        <v>31</v>
      </c>
      <c r="L31" s="5">
        <v>12</v>
      </c>
      <c r="M31" s="5">
        <v>51</v>
      </c>
      <c r="N31" s="11">
        <f t="shared" si="5"/>
        <v>799</v>
      </c>
      <c r="O31" s="5">
        <v>12117</v>
      </c>
      <c r="P31" s="5">
        <v>7975</v>
      </c>
      <c r="Q31" s="11">
        <f t="shared" si="2"/>
        <v>748</v>
      </c>
      <c r="R31" s="6">
        <f t="shared" si="0"/>
        <v>10.661764705882353</v>
      </c>
      <c r="S31" s="13" t="s">
        <v>70</v>
      </c>
    </row>
    <row r="32" spans="1:19" x14ac:dyDescent="0.25">
      <c r="A32" s="19"/>
      <c r="B32" s="18" t="s">
        <v>33</v>
      </c>
      <c r="C32" s="18"/>
      <c r="D32" s="5">
        <v>63</v>
      </c>
      <c r="E32" s="5">
        <v>90</v>
      </c>
      <c r="F32" s="5">
        <v>69</v>
      </c>
      <c r="G32" s="5">
        <v>78</v>
      </c>
      <c r="H32" s="5">
        <v>137</v>
      </c>
      <c r="I32" s="5">
        <v>202</v>
      </c>
      <c r="J32" s="5">
        <v>85</v>
      </c>
      <c r="K32" s="5">
        <v>56</v>
      </c>
      <c r="L32" s="5">
        <v>21</v>
      </c>
      <c r="M32" s="5">
        <v>101</v>
      </c>
      <c r="N32" s="11">
        <f t="shared" si="5"/>
        <v>902</v>
      </c>
      <c r="O32" s="5">
        <v>20896</v>
      </c>
      <c r="P32" s="5">
        <v>9471</v>
      </c>
      <c r="Q32" s="11">
        <f t="shared" si="2"/>
        <v>801</v>
      </c>
      <c r="R32" s="6">
        <f t="shared" si="0"/>
        <v>11.823970037453183</v>
      </c>
      <c r="S32" s="13" t="s">
        <v>70</v>
      </c>
    </row>
    <row r="33" spans="1:19" x14ac:dyDescent="0.25">
      <c r="A33" s="19"/>
      <c r="B33" s="18" t="s">
        <v>34</v>
      </c>
      <c r="C33" s="18"/>
      <c r="D33" s="5">
        <v>359</v>
      </c>
      <c r="E33" s="5">
        <v>313</v>
      </c>
      <c r="F33" s="5">
        <v>387</v>
      </c>
      <c r="G33" s="5">
        <v>415</v>
      </c>
      <c r="H33" s="5">
        <v>701</v>
      </c>
      <c r="I33" s="5">
        <v>697</v>
      </c>
      <c r="J33" s="5">
        <v>489</v>
      </c>
      <c r="K33" s="5">
        <v>350</v>
      </c>
      <c r="L33" s="5">
        <v>138</v>
      </c>
      <c r="M33" s="5">
        <v>659</v>
      </c>
      <c r="N33" s="11">
        <f t="shared" si="5"/>
        <v>4508</v>
      </c>
      <c r="O33" s="5">
        <v>212477</v>
      </c>
      <c r="P33" s="5">
        <v>51417</v>
      </c>
      <c r="Q33" s="11">
        <f t="shared" si="2"/>
        <v>3849</v>
      </c>
      <c r="R33" s="6">
        <f t="shared" si="0"/>
        <v>13.358534684333593</v>
      </c>
      <c r="S33" s="13" t="s">
        <v>70</v>
      </c>
    </row>
    <row r="34" spans="1:19" x14ac:dyDescent="0.25">
      <c r="A34" s="19"/>
      <c r="B34" s="18" t="s">
        <v>35</v>
      </c>
      <c r="C34" s="18"/>
      <c r="D34" s="5">
        <v>43</v>
      </c>
      <c r="E34" s="5">
        <v>42</v>
      </c>
      <c r="F34" s="5">
        <v>57</v>
      </c>
      <c r="G34" s="5">
        <v>37</v>
      </c>
      <c r="H34" s="5">
        <v>99</v>
      </c>
      <c r="I34" s="5">
        <v>134</v>
      </c>
      <c r="J34" s="5">
        <v>87</v>
      </c>
      <c r="K34" s="5">
        <v>35</v>
      </c>
      <c r="L34" s="5">
        <v>19</v>
      </c>
      <c r="M34" s="5">
        <v>119</v>
      </c>
      <c r="N34" s="11">
        <f t="shared" si="5"/>
        <v>672</v>
      </c>
      <c r="O34" s="5">
        <v>12809</v>
      </c>
      <c r="P34" s="5">
        <v>7438</v>
      </c>
      <c r="Q34" s="11">
        <f t="shared" si="2"/>
        <v>553</v>
      </c>
      <c r="R34" s="6">
        <f t="shared" si="0"/>
        <v>13.450271247739602</v>
      </c>
      <c r="S34" s="13" t="s">
        <v>70</v>
      </c>
    </row>
    <row r="35" spans="1:19" x14ac:dyDescent="0.25">
      <c r="A35" s="19"/>
      <c r="B35" s="18" t="s">
        <v>36</v>
      </c>
      <c r="C35" s="18"/>
      <c r="D35" s="5">
        <v>41</v>
      </c>
      <c r="E35" s="5">
        <v>7</v>
      </c>
      <c r="F35" s="5">
        <v>10</v>
      </c>
      <c r="G35" s="5">
        <v>6</v>
      </c>
      <c r="H35" s="5">
        <v>11</v>
      </c>
      <c r="I35" s="5">
        <v>19</v>
      </c>
      <c r="J35" s="5">
        <v>8</v>
      </c>
      <c r="K35" s="5">
        <v>2</v>
      </c>
      <c r="L35" s="5">
        <v>1</v>
      </c>
      <c r="M35" s="5">
        <v>44</v>
      </c>
      <c r="N35" s="11">
        <f t="shared" si="5"/>
        <v>149</v>
      </c>
      <c r="O35" s="5">
        <v>2120</v>
      </c>
      <c r="P35" s="5">
        <v>720</v>
      </c>
      <c r="Q35" s="11">
        <f t="shared" si="2"/>
        <v>105</v>
      </c>
      <c r="R35" s="6">
        <f t="shared" si="0"/>
        <v>6.8571428571428568</v>
      </c>
      <c r="S35" s="13" t="s">
        <v>70</v>
      </c>
    </row>
    <row r="36" spans="1:19" x14ac:dyDescent="0.25">
      <c r="A36" s="19"/>
      <c r="B36" s="18" t="s">
        <v>37</v>
      </c>
      <c r="C36" s="18"/>
      <c r="D36" s="5">
        <v>32</v>
      </c>
      <c r="E36" s="5">
        <v>16</v>
      </c>
      <c r="F36" s="5">
        <v>48</v>
      </c>
      <c r="G36" s="5">
        <v>33</v>
      </c>
      <c r="H36" s="5">
        <v>92</v>
      </c>
      <c r="I36" s="5">
        <v>158</v>
      </c>
      <c r="J36" s="5">
        <v>148</v>
      </c>
      <c r="K36" s="5">
        <v>25</v>
      </c>
      <c r="L36" s="5">
        <v>5</v>
      </c>
      <c r="M36" s="5">
        <v>47</v>
      </c>
      <c r="N36" s="11">
        <f t="shared" si="5"/>
        <v>604</v>
      </c>
      <c r="O36" s="5">
        <v>14703</v>
      </c>
      <c r="P36" s="5">
        <v>7342</v>
      </c>
      <c r="Q36" s="11">
        <f t="shared" si="2"/>
        <v>557</v>
      </c>
      <c r="R36" s="6">
        <f t="shared" si="0"/>
        <v>13.181328545780969</v>
      </c>
      <c r="S36" s="13" t="s">
        <v>70</v>
      </c>
    </row>
    <row r="37" spans="1:19" x14ac:dyDescent="0.25">
      <c r="A37" s="19"/>
      <c r="B37" s="18" t="s">
        <v>38</v>
      </c>
      <c r="C37" s="18"/>
      <c r="D37" s="5">
        <v>24</v>
      </c>
      <c r="E37" s="5">
        <v>35</v>
      </c>
      <c r="F37" s="5">
        <v>16</v>
      </c>
      <c r="G37" s="5">
        <v>32</v>
      </c>
      <c r="H37" s="5">
        <v>51</v>
      </c>
      <c r="I37" s="5">
        <v>58</v>
      </c>
      <c r="J37" s="5">
        <v>37</v>
      </c>
      <c r="K37" s="5">
        <v>38</v>
      </c>
      <c r="L37" s="5">
        <v>32</v>
      </c>
      <c r="M37" s="5">
        <v>140</v>
      </c>
      <c r="N37" s="11">
        <f t="shared" si="5"/>
        <v>463</v>
      </c>
      <c r="O37" s="5">
        <v>43474</v>
      </c>
      <c r="P37" s="5">
        <v>6185</v>
      </c>
      <c r="Q37" s="11">
        <f t="shared" si="2"/>
        <v>323</v>
      </c>
      <c r="R37" s="6">
        <f t="shared" si="0"/>
        <v>19.148606811145513</v>
      </c>
      <c r="S37" s="13" t="s">
        <v>70</v>
      </c>
    </row>
    <row r="38" spans="1:19" x14ac:dyDescent="0.25">
      <c r="A38" s="19"/>
      <c r="B38" s="18" t="s">
        <v>39</v>
      </c>
      <c r="C38" s="18"/>
      <c r="D38" s="5">
        <f>D39-D26-D27-D28-D29-D30-D31-D32-D33-D34-D35-D36-D37</f>
        <v>347</v>
      </c>
      <c r="E38" s="5">
        <f t="shared" ref="E38:M38" si="8">E39-E26-E27-E28-E29-E30-E31-E32-E33-E34-E35-E36-E37</f>
        <v>217</v>
      </c>
      <c r="F38" s="5">
        <f t="shared" si="8"/>
        <v>285</v>
      </c>
      <c r="G38" s="5">
        <f t="shared" si="8"/>
        <v>302</v>
      </c>
      <c r="H38" s="5">
        <f t="shared" si="8"/>
        <v>603</v>
      </c>
      <c r="I38" s="5">
        <f t="shared" si="8"/>
        <v>839</v>
      </c>
      <c r="J38" s="5">
        <f t="shared" si="8"/>
        <v>546</v>
      </c>
      <c r="K38" s="5">
        <f t="shared" si="8"/>
        <v>274</v>
      </c>
      <c r="L38" s="5">
        <f t="shared" si="8"/>
        <v>101</v>
      </c>
      <c r="M38" s="5">
        <f t="shared" si="8"/>
        <v>805</v>
      </c>
      <c r="N38" s="11">
        <f t="shared" si="5"/>
        <v>4319</v>
      </c>
      <c r="O38" s="5">
        <f>O39-O26-O27-O28-O29-O30-O31-O32-O33-O34-O35-O36-O37</f>
        <v>138070</v>
      </c>
      <c r="P38" s="5">
        <f>P39-P26-P27-P28-P29-P30-P31-P32-P33-P34-P35-P36-P37</f>
        <v>47737</v>
      </c>
      <c r="Q38" s="11">
        <f t="shared" si="2"/>
        <v>3514</v>
      </c>
      <c r="R38" s="6">
        <f t="shared" si="0"/>
        <v>13.584803642572567</v>
      </c>
      <c r="S38" s="13" t="s">
        <v>70</v>
      </c>
    </row>
    <row r="39" spans="1:19" x14ac:dyDescent="0.25">
      <c r="A39" s="19"/>
      <c r="B39" s="18" t="s">
        <v>40</v>
      </c>
      <c r="C39" s="18"/>
      <c r="D39" s="5">
        <v>1581</v>
      </c>
      <c r="E39" s="5">
        <v>1477</v>
      </c>
      <c r="F39" s="5">
        <v>1729</v>
      </c>
      <c r="G39" s="5">
        <v>1702</v>
      </c>
      <c r="H39" s="5">
        <v>3195</v>
      </c>
      <c r="I39" s="5">
        <v>4309</v>
      </c>
      <c r="J39" s="5">
        <v>2852</v>
      </c>
      <c r="K39" s="5">
        <v>1340</v>
      </c>
      <c r="L39" s="5">
        <v>629</v>
      </c>
      <c r="M39" s="5">
        <v>3444</v>
      </c>
      <c r="N39" s="11">
        <f t="shared" si="5"/>
        <v>22258</v>
      </c>
      <c r="O39" s="5">
        <v>732964</v>
      </c>
      <c r="P39" s="5">
        <v>249675</v>
      </c>
      <c r="Q39" s="11">
        <f t="shared" si="2"/>
        <v>18814</v>
      </c>
      <c r="R39" s="6">
        <f t="shared" si="0"/>
        <v>13.270702668225789</v>
      </c>
      <c r="S39" s="13" t="s">
        <v>70</v>
      </c>
    </row>
    <row r="40" spans="1:19" x14ac:dyDescent="0.25">
      <c r="A40" s="19" t="s">
        <v>41</v>
      </c>
      <c r="B40" s="18" t="s">
        <v>42</v>
      </c>
      <c r="C40" s="18"/>
      <c r="D40" s="5">
        <v>464</v>
      </c>
      <c r="E40" s="5">
        <v>406</v>
      </c>
      <c r="F40" s="5">
        <v>555</v>
      </c>
      <c r="G40" s="5">
        <v>596</v>
      </c>
      <c r="H40" s="5">
        <v>1304</v>
      </c>
      <c r="I40" s="5">
        <v>1247</v>
      </c>
      <c r="J40" s="5">
        <v>510</v>
      </c>
      <c r="K40" s="5">
        <v>207</v>
      </c>
      <c r="L40" s="5">
        <v>83</v>
      </c>
      <c r="M40" s="5">
        <v>1164</v>
      </c>
      <c r="N40" s="11">
        <f t="shared" si="5"/>
        <v>6536</v>
      </c>
      <c r="O40" s="5">
        <v>92073</v>
      </c>
      <c r="P40" s="5">
        <v>52596</v>
      </c>
      <c r="Q40" s="11">
        <f t="shared" si="2"/>
        <v>5372</v>
      </c>
      <c r="R40" s="6">
        <f t="shared" si="0"/>
        <v>9.7907669396872681</v>
      </c>
      <c r="S40" s="13" t="s">
        <v>70</v>
      </c>
    </row>
    <row r="41" spans="1:19" x14ac:dyDescent="0.25">
      <c r="A41" s="19"/>
      <c r="B41" s="18" t="s">
        <v>43</v>
      </c>
      <c r="C41" s="18"/>
      <c r="D41" s="5">
        <v>73</v>
      </c>
      <c r="E41" s="5">
        <v>78</v>
      </c>
      <c r="F41" s="5">
        <v>90</v>
      </c>
      <c r="G41" s="5">
        <v>82</v>
      </c>
      <c r="H41" s="5">
        <v>231</v>
      </c>
      <c r="I41" s="5">
        <v>262</v>
      </c>
      <c r="J41" s="5">
        <v>126</v>
      </c>
      <c r="K41" s="5">
        <v>37</v>
      </c>
      <c r="L41" s="5">
        <v>28</v>
      </c>
      <c r="M41" s="5">
        <v>168</v>
      </c>
      <c r="N41" s="11">
        <f t="shared" si="5"/>
        <v>1175</v>
      </c>
      <c r="O41" s="5">
        <v>25128</v>
      </c>
      <c r="P41" s="5">
        <v>11370</v>
      </c>
      <c r="Q41" s="11">
        <f t="shared" si="2"/>
        <v>1007</v>
      </c>
      <c r="R41" s="6">
        <f t="shared" si="0"/>
        <v>11.290963257199603</v>
      </c>
      <c r="S41" s="13" t="s">
        <v>70</v>
      </c>
    </row>
    <row r="42" spans="1:19" x14ac:dyDescent="0.25">
      <c r="A42" s="19"/>
      <c r="B42" s="18" t="s">
        <v>44</v>
      </c>
      <c r="C42" s="18"/>
      <c r="D42" s="5">
        <f>D43-D40-D41</f>
        <v>48</v>
      </c>
      <c r="E42" s="5">
        <f t="shared" ref="E42:M42" si="9">E43-E40-E41</f>
        <v>7</v>
      </c>
      <c r="F42" s="5">
        <f t="shared" si="9"/>
        <v>8</v>
      </c>
      <c r="G42" s="5">
        <f t="shared" si="9"/>
        <v>7</v>
      </c>
      <c r="H42" s="5">
        <f t="shared" si="9"/>
        <v>19</v>
      </c>
      <c r="I42" s="5">
        <f t="shared" si="9"/>
        <v>36</v>
      </c>
      <c r="J42" s="5">
        <f t="shared" si="9"/>
        <v>33</v>
      </c>
      <c r="K42" s="5">
        <f t="shared" si="9"/>
        <v>7</v>
      </c>
      <c r="L42" s="5">
        <f t="shared" si="9"/>
        <v>4</v>
      </c>
      <c r="M42" s="5">
        <f t="shared" si="9"/>
        <v>31</v>
      </c>
      <c r="N42" s="11">
        <f t="shared" si="5"/>
        <v>200</v>
      </c>
      <c r="O42" s="5">
        <f>O43-O40-O41</f>
        <v>9677</v>
      </c>
      <c r="P42" s="5">
        <f>P43-P40-P41</f>
        <v>1954</v>
      </c>
      <c r="Q42" s="11">
        <f t="shared" si="2"/>
        <v>169</v>
      </c>
      <c r="R42" s="6">
        <f t="shared" si="0"/>
        <v>11.562130177514794</v>
      </c>
      <c r="S42" s="13" t="s">
        <v>70</v>
      </c>
    </row>
    <row r="43" spans="1:19" x14ac:dyDescent="0.25">
      <c r="A43" s="19"/>
      <c r="B43" s="18" t="s">
        <v>45</v>
      </c>
      <c r="C43" s="18"/>
      <c r="D43" s="5">
        <v>585</v>
      </c>
      <c r="E43" s="5">
        <v>491</v>
      </c>
      <c r="F43" s="5">
        <v>653</v>
      </c>
      <c r="G43" s="5">
        <v>685</v>
      </c>
      <c r="H43" s="5">
        <v>1554</v>
      </c>
      <c r="I43" s="5">
        <v>1545</v>
      </c>
      <c r="J43" s="5">
        <v>669</v>
      </c>
      <c r="K43" s="5">
        <v>251</v>
      </c>
      <c r="L43" s="5">
        <v>115</v>
      </c>
      <c r="M43" s="5">
        <v>1363</v>
      </c>
      <c r="N43" s="11">
        <f t="shared" si="5"/>
        <v>7911</v>
      </c>
      <c r="O43" s="5">
        <v>126878</v>
      </c>
      <c r="P43" s="5">
        <v>65920</v>
      </c>
      <c r="Q43" s="11">
        <f t="shared" si="2"/>
        <v>6548</v>
      </c>
      <c r="R43" s="6">
        <f t="shared" si="0"/>
        <v>10.067196090409285</v>
      </c>
      <c r="S43" s="13" t="s">
        <v>70</v>
      </c>
    </row>
    <row r="44" spans="1:19" s="9" customFormat="1" ht="23.25" customHeight="1" x14ac:dyDescent="0.25">
      <c r="A44" s="19" t="s">
        <v>46</v>
      </c>
      <c r="B44" s="21" t="s">
        <v>47</v>
      </c>
      <c r="C44" s="21"/>
      <c r="D44" s="8">
        <v>18</v>
      </c>
      <c r="E44" s="8">
        <v>18</v>
      </c>
      <c r="F44" s="8">
        <v>20</v>
      </c>
      <c r="G44" s="8">
        <v>8</v>
      </c>
      <c r="H44" s="8">
        <v>22</v>
      </c>
      <c r="I44" s="8">
        <v>59</v>
      </c>
      <c r="J44" s="8">
        <v>70</v>
      </c>
      <c r="K44" s="8">
        <v>57</v>
      </c>
      <c r="L44" s="8">
        <v>33</v>
      </c>
      <c r="M44" s="8">
        <v>441</v>
      </c>
      <c r="N44" s="11">
        <f t="shared" si="5"/>
        <v>746</v>
      </c>
      <c r="O44" s="8">
        <v>177976</v>
      </c>
      <c r="P44" s="8">
        <v>7580</v>
      </c>
      <c r="Q44" s="11">
        <f t="shared" si="2"/>
        <v>305</v>
      </c>
      <c r="R44" s="6">
        <f t="shared" si="0"/>
        <v>24.852459016393443</v>
      </c>
      <c r="S44" s="13" t="s">
        <v>70</v>
      </c>
    </row>
    <row r="45" spans="1:19" s="9" customFormat="1" ht="21" customHeight="1" x14ac:dyDescent="0.25">
      <c r="A45" s="19"/>
      <c r="B45" s="21" t="s">
        <v>48</v>
      </c>
      <c r="C45" s="21"/>
      <c r="D45" s="8">
        <f>D46-D44</f>
        <v>14</v>
      </c>
      <c r="E45" s="8">
        <f t="shared" ref="E45:M45" si="10">E46-E44</f>
        <v>12</v>
      </c>
      <c r="F45" s="8">
        <f t="shared" si="10"/>
        <v>19</v>
      </c>
      <c r="G45" s="8">
        <f t="shared" si="10"/>
        <v>13</v>
      </c>
      <c r="H45" s="8">
        <f t="shared" si="10"/>
        <v>64</v>
      </c>
      <c r="I45" s="8">
        <f t="shared" si="10"/>
        <v>86</v>
      </c>
      <c r="J45" s="8">
        <f t="shared" si="10"/>
        <v>67</v>
      </c>
      <c r="K45" s="8">
        <f t="shared" si="10"/>
        <v>34</v>
      </c>
      <c r="L45" s="8">
        <f t="shared" si="10"/>
        <v>19</v>
      </c>
      <c r="M45" s="8">
        <f t="shared" si="10"/>
        <v>271</v>
      </c>
      <c r="N45" s="11">
        <f t="shared" si="5"/>
        <v>599</v>
      </c>
      <c r="O45" s="8">
        <f>O46-O44</f>
        <v>106513</v>
      </c>
      <c r="P45" s="8">
        <f>P46-P44</f>
        <v>6262</v>
      </c>
      <c r="Q45" s="11">
        <f t="shared" si="2"/>
        <v>328</v>
      </c>
      <c r="R45" s="6">
        <f t="shared" si="0"/>
        <v>19.091463414634145</v>
      </c>
      <c r="S45" s="13" t="s">
        <v>70</v>
      </c>
    </row>
    <row r="46" spans="1:19" s="9" customFormat="1" ht="22.5" customHeight="1" x14ac:dyDescent="0.25">
      <c r="A46" s="19"/>
      <c r="B46" s="21" t="s">
        <v>49</v>
      </c>
      <c r="C46" s="21"/>
      <c r="D46" s="8">
        <v>32</v>
      </c>
      <c r="E46" s="8">
        <v>30</v>
      </c>
      <c r="F46" s="8">
        <v>39</v>
      </c>
      <c r="G46" s="8">
        <v>21</v>
      </c>
      <c r="H46" s="8">
        <v>86</v>
      </c>
      <c r="I46" s="8">
        <v>145</v>
      </c>
      <c r="J46" s="8">
        <v>137</v>
      </c>
      <c r="K46" s="8">
        <v>91</v>
      </c>
      <c r="L46" s="8">
        <v>52</v>
      </c>
      <c r="M46" s="8">
        <v>712</v>
      </c>
      <c r="N46" s="11">
        <f t="shared" si="5"/>
        <v>1345</v>
      </c>
      <c r="O46" s="8">
        <v>284489</v>
      </c>
      <c r="P46" s="8">
        <v>13842</v>
      </c>
      <c r="Q46" s="11">
        <f t="shared" si="2"/>
        <v>633</v>
      </c>
      <c r="R46" s="6">
        <f t="shared" si="0"/>
        <v>21.867298578199051</v>
      </c>
      <c r="S46" s="13" t="s">
        <v>70</v>
      </c>
    </row>
    <row r="47" spans="1:19" x14ac:dyDescent="0.25">
      <c r="A47" s="7"/>
      <c r="B47" s="18" t="s">
        <v>50</v>
      </c>
      <c r="C47" s="18"/>
      <c r="D47" s="5">
        <v>5</v>
      </c>
      <c r="E47" s="5">
        <v>14</v>
      </c>
      <c r="F47" s="5">
        <v>14</v>
      </c>
      <c r="G47" s="5">
        <v>13</v>
      </c>
      <c r="H47" s="5">
        <v>17</v>
      </c>
      <c r="I47" s="5">
        <v>11</v>
      </c>
      <c r="J47" s="5">
        <v>3</v>
      </c>
      <c r="K47" s="5">
        <v>4</v>
      </c>
      <c r="L47" s="5">
        <v>9</v>
      </c>
      <c r="M47" s="5">
        <v>21</v>
      </c>
      <c r="N47" s="11">
        <f t="shared" si="5"/>
        <v>111</v>
      </c>
      <c r="O47" s="5">
        <v>10227</v>
      </c>
      <c r="P47" s="5">
        <v>1288</v>
      </c>
      <c r="Q47" s="11">
        <f t="shared" si="2"/>
        <v>90</v>
      </c>
      <c r="R47" s="6">
        <f t="shared" si="0"/>
        <v>14.311111111111112</v>
      </c>
      <c r="S47" s="13" t="s">
        <v>70</v>
      </c>
    </row>
    <row r="48" spans="1:19" x14ac:dyDescent="0.25">
      <c r="A48" s="7"/>
      <c r="B48" s="18" t="s">
        <v>51</v>
      </c>
      <c r="C48" s="18"/>
      <c r="D48" s="5">
        <f>D47+D46+D43+D39+D25+D18</f>
        <v>21601</v>
      </c>
      <c r="E48" s="5">
        <f t="shared" ref="E48:M48" si="11">E47+E46+E43+E39+E25+E18</f>
        <v>63759</v>
      </c>
      <c r="F48" s="5">
        <f t="shared" si="11"/>
        <v>103979</v>
      </c>
      <c r="G48" s="5">
        <f t="shared" si="11"/>
        <v>78597</v>
      </c>
      <c r="H48" s="5">
        <f t="shared" si="11"/>
        <v>86106</v>
      </c>
      <c r="I48" s="5">
        <f t="shared" si="11"/>
        <v>61153</v>
      </c>
      <c r="J48" s="5">
        <f t="shared" si="11"/>
        <v>25900</v>
      </c>
      <c r="K48" s="5">
        <f t="shared" si="11"/>
        <v>13311</v>
      </c>
      <c r="L48" s="5">
        <f t="shared" si="11"/>
        <v>7631</v>
      </c>
      <c r="M48" s="5">
        <f t="shared" si="11"/>
        <v>75750</v>
      </c>
      <c r="N48" s="11">
        <f t="shared" si="5"/>
        <v>537787</v>
      </c>
      <c r="O48" s="5">
        <f>O47+O46+O43+O39+O25+O18</f>
        <v>34344182</v>
      </c>
      <c r="P48" s="5">
        <f>P47+P46+P43+P39+P25+P18</f>
        <v>3689909</v>
      </c>
      <c r="Q48" s="11">
        <f t="shared" si="2"/>
        <v>462037</v>
      </c>
      <c r="R48" s="6">
        <f t="shared" si="0"/>
        <v>7.98617643175763</v>
      </c>
      <c r="S48" s="13" t="s">
        <v>70</v>
      </c>
    </row>
    <row r="49" spans="2:17" x14ac:dyDescent="0.25">
      <c r="B49" s="18" t="s">
        <v>62</v>
      </c>
      <c r="C49" s="18"/>
      <c r="D49" s="6">
        <f t="shared" ref="D49:N49" si="12">D48/$N$48*100</f>
        <v>4.0166459955335476</v>
      </c>
      <c r="E49" s="6">
        <f t="shared" ref="E49" si="13">E48/$N$48*100</f>
        <v>11.855809084265703</v>
      </c>
      <c r="F49" s="6">
        <f t="shared" ref="F49" si="14">F48/$N$48*100</f>
        <v>19.334606451996795</v>
      </c>
      <c r="G49" s="6">
        <f t="shared" ref="G49" si="15">G48/$N$48*100</f>
        <v>14.614894000784698</v>
      </c>
      <c r="H49" s="6">
        <f t="shared" ref="H49" si="16">H48/$N$48*100</f>
        <v>16.011171709245481</v>
      </c>
      <c r="I49" s="6">
        <f t="shared" ref="I49" si="17">I48/$N$48*100</f>
        <v>11.371230617326191</v>
      </c>
      <c r="J49" s="6">
        <f t="shared" ref="J49" si="18">J48/$N$48*100</f>
        <v>4.8160331134817316</v>
      </c>
      <c r="K49" s="6">
        <f t="shared" ref="K49" si="19">K48/$N$48*100</f>
        <v>2.4751435047704757</v>
      </c>
      <c r="L49" s="6">
        <f t="shared" ref="L49" si="20">L48/$N$48*100</f>
        <v>1.4189632698447525</v>
      </c>
      <c r="M49" s="6">
        <f t="shared" ref="M49" si="21">M48/$N$48*100</f>
        <v>14.085502252750622</v>
      </c>
      <c r="N49" s="6">
        <f t="shared" si="12"/>
        <v>100</v>
      </c>
      <c r="O49" s="6"/>
      <c r="P49" s="6"/>
      <c r="Q49" s="6"/>
    </row>
    <row r="51" spans="2:17" x14ac:dyDescent="0.25">
      <c r="B51" s="12" t="s">
        <v>64</v>
      </c>
    </row>
  </sheetData>
  <mergeCells count="47"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1" type="noConversion"/>
  <printOptions horizontalCentered="1"/>
  <pageMargins left="0.35433070866141736" right="0.35433070866141736" top="0.39370078740157483" bottom="0.43307086614173229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來臺旅客按停留夜數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2018-08-23T10:44:38Z</cp:lastPrinted>
  <dcterms:created xsi:type="dcterms:W3CDTF">2018-08-16T06:57:31Z</dcterms:created>
  <dcterms:modified xsi:type="dcterms:W3CDTF">2024-09-09T08:20:21Z</dcterms:modified>
</cp:coreProperties>
</file>