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<sst xmlns="http://schemas.openxmlformats.org/spreadsheetml/2006/main" count="129" uniqueCount="62">
  <si>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</si>
  <si>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</si>
  <si>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</si>
  <si>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</si>
  <si>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</si>
  <si>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</si>
  <si>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</si>
  <si>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</si>
  <si>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</si>
  <si>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</si>
  <si>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</si>
  <si>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</si>
  <si>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</si>
  <si>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</si>
  <si>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</si>
  <si>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</si>
  <si>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</si>
  <si>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</si>
  <si>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</si>
  <si>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</si>
  <si>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</si>
  <si>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</si>
  <si>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</si>
  <si>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</si>
  <si>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</si>
  <si>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</si>
  <si>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</si>
  <si>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</si>
  <si>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</si>
  <si>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</si>
  <si>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</si>
  <si>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</si>
  <si>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</si>
  <si>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</si>
  <si>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</si>
  <si>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</si>
  <si>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</si>
  <si>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</si>
  <si>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</si>
  <si>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</si>
  <si>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</si>
  <si>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</si>
  <si>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</si>
  <si>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</si>
  <si>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</si>
  <si>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</si>
  <si>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</si>
  <si>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</si>
  <si>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</si>
  <si>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</si>
  <si>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</si>
  <si>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</si>
  <si>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</si>
  <si>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</si>
  <si>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</si>
  <si>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</si>
  <si>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</si>
  <si>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</si>
  <si>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</si>
  <si>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</si>
  <si>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106年11月搭乘郵輪來臺旅客人數－按入境港口及性別分
Visitor Arrivals by Cruise/Residence/Port of Entry/Gender,
November,2017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</si>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</sst>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9001.0</v>
      </c>
      <c r="E4" s="24" t="n">
        <f>H4+K4+N4+Q4+T4+W4+Z4</f>
        <v>3557.0</v>
      </c>
      <c r="F4" s="24" t="n">
        <f>I4+L4+O4+R4+U4+X4+AA4</f>
        <v>5444.0</v>
      </c>
      <c r="G4" s="25" t="n">
        <f>H4+I4</f>
        <v>5677.0</v>
      </c>
      <c r="H4" s="26" t="n">
        <v>2226.0</v>
      </c>
      <c r="I4" s="27" t="n">
        <v>3451.0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1468.0</v>
      </c>
      <c r="N4" s="26" t="n">
        <v>618.0</v>
      </c>
      <c r="O4" s="27" t="n">
        <v>850.0</v>
      </c>
      <c r="P4" s="25" t="n">
        <f ref="P4:P17" si="2" t="shared">Q4+R4</f>
        <v>1856.0</v>
      </c>
      <c r="Q4" s="26" t="n">
        <v>713.0</v>
      </c>
      <c r="R4" s="27" t="n">
        <v>1143.0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2874.0</v>
      </c>
      <c r="E5" s="24" t="n">
        <f ref="E5:E49" si="7" t="shared">H5+K5+N5+Q5+T5+W5+Z5</f>
        <v>1176.0</v>
      </c>
      <c r="F5" s="29" t="n">
        <f ref="F5:F49" si="8" t="shared">I5+L5+O5+R5+U5+X5+AA5</f>
        <v>1698.0</v>
      </c>
      <c r="G5" s="30" t="n">
        <f ref="G5:G17" si="9" t="shared">H5+I5</f>
        <v>2869.0</v>
      </c>
      <c r="H5" s="29" t="n">
        <v>1175.0</v>
      </c>
      <c r="I5" s="31" t="n">
        <v>1694.0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5.0</v>
      </c>
      <c r="N5" s="29" t="n">
        <v>1.0</v>
      </c>
      <c r="O5" s="31" t="n">
        <v>4.0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248.0</v>
      </c>
      <c r="E6" s="24" t="n">
        <f si="7" t="shared"/>
        <v>38.0</v>
      </c>
      <c r="F6" s="29" t="n">
        <f si="8" t="shared"/>
        <v>210.0</v>
      </c>
      <c r="G6" s="30" t="n">
        <f si="9" t="shared"/>
        <v>229.0</v>
      </c>
      <c r="H6" s="29" t="n">
        <v>32.0</v>
      </c>
      <c r="I6" s="31" t="n">
        <v>197.0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8.0</v>
      </c>
      <c r="N6" s="29" t="n">
        <v>1.0</v>
      </c>
      <c r="O6" s="31" t="n">
        <v>7.0</v>
      </c>
      <c r="P6" s="30" t="n">
        <f si="2" t="shared"/>
        <v>11.0</v>
      </c>
      <c r="Q6" s="29" t="n">
        <v>5.0</v>
      </c>
      <c r="R6" s="31" t="n">
        <v>6.0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3965.0</v>
      </c>
      <c r="E7" s="24" t="n">
        <f si="7" t="shared"/>
        <v>1583.0</v>
      </c>
      <c r="F7" s="29" t="n">
        <f si="8" t="shared"/>
        <v>2382.0</v>
      </c>
      <c r="G7" s="30" t="n">
        <f si="9" t="shared"/>
        <v>794.0</v>
      </c>
      <c r="H7" s="29" t="n">
        <v>310.0</v>
      </c>
      <c r="I7" s="31" t="n">
        <v>484.0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1342.0</v>
      </c>
      <c r="N7" s="29" t="n">
        <v>571.0</v>
      </c>
      <c r="O7" s="31" t="n">
        <v>771.0</v>
      </c>
      <c r="P7" s="30" t="n">
        <f si="2" t="shared"/>
        <v>1829.0</v>
      </c>
      <c r="Q7" s="29" t="n">
        <v>702.0</v>
      </c>
      <c r="R7" s="31" t="n">
        <v>1127.0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329.0</v>
      </c>
      <c r="E8" s="24" t="n">
        <f si="7" t="shared"/>
        <v>123.0</v>
      </c>
      <c r="F8" s="29" t="n">
        <f si="8" t="shared"/>
        <v>206.0</v>
      </c>
      <c r="G8" s="30" t="n">
        <f si="9" t="shared"/>
        <v>293.0</v>
      </c>
      <c r="H8" s="29" t="n">
        <v>111.0</v>
      </c>
      <c r="I8" s="31" t="n">
        <v>182.0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30.0</v>
      </c>
      <c r="N8" s="29" t="n">
        <v>11.0</v>
      </c>
      <c r="O8" s="31" t="n">
        <v>19.0</v>
      </c>
      <c r="P8" s="30" t="n">
        <f si="2" t="shared"/>
        <v>6.0</v>
      </c>
      <c r="Q8" s="29" t="n">
        <v>1.0</v>
      </c>
      <c r="R8" s="31" t="n">
        <v>5.0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18.0</v>
      </c>
      <c r="E9" s="24" t="n">
        <f si="7" t="shared"/>
        <v>13.0</v>
      </c>
      <c r="F9" s="29" t="n">
        <f si="8" t="shared"/>
        <v>5.0</v>
      </c>
      <c r="G9" s="30" t="n">
        <f si="9" t="shared"/>
        <v>14.0</v>
      </c>
      <c r="H9" s="29" t="n">
        <v>11.0</v>
      </c>
      <c r="I9" s="31" t="n">
        <v>3.0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4.0</v>
      </c>
      <c r="N9" s="29" t="n">
        <v>2.0</v>
      </c>
      <c r="O9" s="31" t="n">
        <v>2.0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47.0</v>
      </c>
      <c r="E10" s="24" t="n">
        <f si="7" t="shared"/>
        <v>23.0</v>
      </c>
      <c r="F10" s="29" t="n">
        <f si="8" t="shared"/>
        <v>24.0</v>
      </c>
      <c r="G10" s="30" t="n">
        <f si="9" t="shared"/>
        <v>40.0</v>
      </c>
      <c r="H10" s="29" t="n">
        <v>19.0</v>
      </c>
      <c r="I10" s="31" t="n">
        <v>21.0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7.0</v>
      </c>
      <c r="N10" s="29" t="n">
        <v>4.0</v>
      </c>
      <c r="O10" s="31" t="n">
        <v>3.0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1517.0</v>
      </c>
      <c r="E11" s="24" t="n">
        <f si="7" t="shared"/>
        <v>600.0</v>
      </c>
      <c r="F11" s="29" t="n">
        <f si="8" t="shared"/>
        <v>917.0</v>
      </c>
      <c r="G11" s="30" t="n">
        <f si="9" t="shared"/>
        <v>1436.0</v>
      </c>
      <c r="H11" s="29" t="n">
        <v>568.0</v>
      </c>
      <c r="I11" s="31" t="n">
        <v>868.0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72.0</v>
      </c>
      <c r="N11" s="29" t="n">
        <v>28.0</v>
      </c>
      <c r="O11" s="31" t="n">
        <v>44.0</v>
      </c>
      <c r="P11" s="30" t="n">
        <f si="2" t="shared"/>
        <v>9.0</v>
      </c>
      <c r="Q11" s="29" t="n">
        <v>4.0</v>
      </c>
      <c r="R11" s="31" t="n">
        <v>5.0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804.0</v>
      </c>
      <c r="E12" s="24" t="n">
        <f si="7" t="shared"/>
        <v>323.0</v>
      </c>
      <c r="F12" s="29" t="n">
        <f si="8" t="shared"/>
        <v>481.0</v>
      </c>
      <c r="G12" s="30" t="n">
        <f si="9" t="shared"/>
        <v>798.0</v>
      </c>
      <c r="H12" s="29" t="n">
        <v>320.0</v>
      </c>
      <c r="I12" s="31" t="n">
        <v>478.0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2.0</v>
      </c>
      <c r="N12" s="29" t="n">
        <v>1.0</v>
      </c>
      <c r="O12" s="31" t="n">
        <v>1.0</v>
      </c>
      <c r="P12" s="30" t="n">
        <f si="2" t="shared"/>
        <v>4.0</v>
      </c>
      <c r="Q12" s="29" t="n">
        <v>2.0</v>
      </c>
      <c r="R12" s="31" t="n">
        <v>2.0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91.0</v>
      </c>
      <c r="E13" s="24" t="n">
        <f si="7" t="shared"/>
        <v>52.0</v>
      </c>
      <c r="F13" s="29" t="n">
        <f si="8" t="shared"/>
        <v>39.0</v>
      </c>
      <c r="G13" s="30" t="n">
        <f si="9" t="shared"/>
        <v>79.0</v>
      </c>
      <c r="H13" s="29" t="n">
        <v>48.0</v>
      </c>
      <c r="I13" s="31" t="n">
        <v>31.0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12.0</v>
      </c>
      <c r="N13" s="29" t="n">
        <v>4.0</v>
      </c>
      <c r="O13" s="31" t="n">
        <v>8.0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59.0</v>
      </c>
      <c r="E14" s="24" t="n">
        <f si="7" t="shared"/>
        <v>12.0</v>
      </c>
      <c r="F14" s="29" t="n">
        <f si="8" t="shared"/>
        <v>47.0</v>
      </c>
      <c r="G14" s="30" t="n">
        <f si="9" t="shared"/>
        <v>43.0</v>
      </c>
      <c r="H14" s="29" t="n">
        <v>6.0</v>
      </c>
      <c r="I14" s="31" t="n">
        <v>37.0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16.0</v>
      </c>
      <c r="N14" s="29" t="n">
        <v>6.0</v>
      </c>
      <c r="O14" s="31" t="n">
        <v>10.0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183.0</v>
      </c>
      <c r="E15" s="24" t="n">
        <f si="7" t="shared"/>
        <v>67.0</v>
      </c>
      <c r="F15" s="29" t="n">
        <f si="8" t="shared"/>
        <v>116.0</v>
      </c>
      <c r="G15" s="30" t="n">
        <f si="9" t="shared"/>
        <v>142.0</v>
      </c>
      <c r="H15" s="29" t="n">
        <v>49.0</v>
      </c>
      <c r="I15" s="31" t="n">
        <v>93.0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38.0</v>
      </c>
      <c r="N15" s="29" t="n">
        <v>17.0</v>
      </c>
      <c r="O15" s="31" t="n">
        <v>21.0</v>
      </c>
      <c r="P15" s="30" t="n">
        <f si="2" t="shared"/>
        <v>3.0</v>
      </c>
      <c r="Q15" s="29" t="n">
        <v>1.0</v>
      </c>
      <c r="R15" s="31" t="n">
        <v>2.0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223.0</v>
      </c>
      <c r="E16" s="24" t="n">
        <f si="7" t="shared"/>
        <v>98.0</v>
      </c>
      <c r="F16" s="29" t="n">
        <f si="8" t="shared"/>
        <v>125.0</v>
      </c>
      <c r="G16" s="30" t="n">
        <f si="9" t="shared"/>
        <v>219.0</v>
      </c>
      <c r="H16" s="29" t="n">
        <v>97.0</v>
      </c>
      <c r="I16" s="31" t="n">
        <v>122.0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3.0</v>
      </c>
      <c r="N16" s="29" t="n">
        <v>0.0</v>
      </c>
      <c r="O16" s="31" t="n">
        <v>3.0</v>
      </c>
      <c r="P16" s="30" t="n">
        <f si="2" t="shared"/>
        <v>1.0</v>
      </c>
      <c r="Q16" s="29" t="n">
        <v>1.0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154.0</v>
      </c>
      <c r="E17" s="24" t="n">
        <f si="7" t="shared"/>
        <v>46.0</v>
      </c>
      <c r="F17" s="29" t="n">
        <f si="8" t="shared"/>
        <v>108.0</v>
      </c>
      <c r="G17" s="30" t="n">
        <f si="9" t="shared"/>
        <v>152.0</v>
      </c>
      <c r="H17" s="29" t="n">
        <v>46.0</v>
      </c>
      <c r="I17" s="31" t="n">
        <v>106.0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1.0</v>
      </c>
      <c r="N17" s="29" t="n">
        <v>0.0</v>
      </c>
      <c r="O17" s="31" t="n">
        <v>1.0</v>
      </c>
      <c r="P17" s="30" t="n">
        <f si="2" t="shared"/>
        <v>1.0</v>
      </c>
      <c r="Q17" s="29" t="n">
        <v>0.0</v>
      </c>
      <c r="R17" s="31" t="n">
        <v>1.0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3.0</v>
      </c>
      <c r="E18" s="24" t="n">
        <f si="10" t="shared"/>
        <v>2.0</v>
      </c>
      <c r="F18" s="29" t="n">
        <f si="10" t="shared"/>
        <v>1.0</v>
      </c>
      <c r="G18" s="30" t="n">
        <f si="10" t="shared"/>
        <v>3.0</v>
      </c>
      <c r="H18" s="29" t="n">
        <f>H11-H12-H13-H14-H15-H16-H17</f>
        <v>2.0</v>
      </c>
      <c r="I18" s="31" t="n">
        <f ref="I18:K18" si="11" t="shared">I11-I12-I13-I14-I15-I16-I17</f>
        <v>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3.0</v>
      </c>
      <c r="E19" s="33" t="n">
        <f ref="E19:I19" si="13" t="shared">E4-E5-E6-E7-E8-E9-E10-E11</f>
        <v>1.0</v>
      </c>
      <c r="F19" s="33" t="n">
        <f si="13" t="shared"/>
        <v>2.0</v>
      </c>
      <c r="G19" s="34" t="n">
        <f si="13" t="shared"/>
        <v>2.0</v>
      </c>
      <c r="H19" s="33" t="n">
        <f si="13" t="shared"/>
        <v>0.0</v>
      </c>
      <c r="I19" s="35" t="n">
        <f si="13" t="shared"/>
        <v>2.0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1.0</v>
      </c>
      <c r="Q19" s="33" t="n">
        <f si="14" t="shared"/>
        <v>1.0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2598.0</v>
      </c>
      <c r="E20" s="24" t="n">
        <f si="7" t="shared"/>
        <v>1194.0</v>
      </c>
      <c r="F20" s="29" t="n">
        <f si="8" t="shared"/>
        <v>1404.0</v>
      </c>
      <c r="G20" s="25" t="n">
        <f ref="G20:G25" si="15" t="shared">H20+I20</f>
        <v>1310.0</v>
      </c>
      <c r="H20" s="26" t="n">
        <v>620.0</v>
      </c>
      <c r="I20" s="27" t="n">
        <v>690.0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1053.0</v>
      </c>
      <c r="N20" s="26" t="n">
        <v>463.0</v>
      </c>
      <c r="O20" s="27" t="n">
        <v>590.0</v>
      </c>
      <c r="P20" s="25" t="n">
        <f ref="P20:P26" si="18" t="shared">Q20+R20</f>
        <v>235.0</v>
      </c>
      <c r="Q20" s="26" t="n">
        <v>111.0</v>
      </c>
      <c r="R20" s="27" t="n">
        <v>124.0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902.0</v>
      </c>
      <c r="E21" s="24" t="n">
        <f si="7" t="shared"/>
        <v>423.0</v>
      </c>
      <c r="F21" s="29" t="n">
        <f si="8" t="shared"/>
        <v>479.0</v>
      </c>
      <c r="G21" s="30" t="n">
        <f si="15" t="shared"/>
        <v>532.0</v>
      </c>
      <c r="H21" s="29" t="n">
        <v>250.0</v>
      </c>
      <c r="I21" s="31" t="n">
        <v>282.0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306.0</v>
      </c>
      <c r="N21" s="29" t="n">
        <v>140.0</v>
      </c>
      <c r="O21" s="31" t="n">
        <v>166.0</v>
      </c>
      <c r="P21" s="30" t="n">
        <f si="18" t="shared"/>
        <v>64.0</v>
      </c>
      <c r="Q21" s="29" t="n">
        <v>33.0</v>
      </c>
      <c r="R21" s="31" t="n">
        <v>31.0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1561.0</v>
      </c>
      <c r="E22" s="24" t="n">
        <f si="7" t="shared"/>
        <v>706.0</v>
      </c>
      <c r="F22" s="29" t="n">
        <f si="8" t="shared"/>
        <v>855.0</v>
      </c>
      <c r="G22" s="30" t="n">
        <f si="15" t="shared"/>
        <v>698.0</v>
      </c>
      <c r="H22" s="29" t="n">
        <v>324.0</v>
      </c>
      <c r="I22" s="31" t="n">
        <v>374.0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698.0</v>
      </c>
      <c r="N22" s="29" t="n">
        <v>307.0</v>
      </c>
      <c r="O22" s="31" t="n">
        <v>391.0</v>
      </c>
      <c r="P22" s="30" t="n">
        <f si="18" t="shared"/>
        <v>165.0</v>
      </c>
      <c r="Q22" s="29" t="n">
        <v>75.0</v>
      </c>
      <c r="R22" s="31" t="n">
        <v>90.0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69.0</v>
      </c>
      <c r="E23" s="24" t="n">
        <f si="7" t="shared"/>
        <v>26.0</v>
      </c>
      <c r="F23" s="29" t="n">
        <f si="8" t="shared"/>
        <v>43.0</v>
      </c>
      <c r="G23" s="30" t="n">
        <f si="15" t="shared"/>
        <v>25.0</v>
      </c>
      <c r="H23" s="29" t="n">
        <v>11.0</v>
      </c>
      <c r="I23" s="31" t="n">
        <v>14.0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39.0</v>
      </c>
      <c r="N23" s="29" t="n">
        <v>13.0</v>
      </c>
      <c r="O23" s="31" t="n">
        <v>26.0</v>
      </c>
      <c r="P23" s="30" t="n">
        <f si="18" t="shared"/>
        <v>5.0</v>
      </c>
      <c r="Q23" s="29" t="n">
        <v>2.0</v>
      </c>
      <c r="R23" s="31" t="n">
        <v>3.0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11.0</v>
      </c>
      <c r="E24" s="24" t="n">
        <f si="7" t="shared"/>
        <v>5.0</v>
      </c>
      <c r="F24" s="29" t="n">
        <f si="8" t="shared"/>
        <v>6.0</v>
      </c>
      <c r="G24" s="30" t="n">
        <f si="15" t="shared"/>
        <v>11.0</v>
      </c>
      <c r="H24" s="29" t="n">
        <v>5.0</v>
      </c>
      <c r="I24" s="31" t="n">
        <v>6.0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10.0</v>
      </c>
      <c r="E25" s="24" t="n">
        <f si="7" t="shared"/>
        <v>3.0</v>
      </c>
      <c r="F25" s="29" t="n">
        <f si="8" t="shared"/>
        <v>7.0</v>
      </c>
      <c r="G25" s="30" t="n">
        <f si="15" t="shared"/>
        <v>7.0</v>
      </c>
      <c r="H25" s="29" t="n">
        <v>2.0</v>
      </c>
      <c r="I25" s="31" t="n">
        <v>5.0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3.0</v>
      </c>
      <c r="N25" s="29" t="n">
        <v>1.0</v>
      </c>
      <c r="O25" s="31" t="n">
        <v>2.0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45.0</v>
      </c>
      <c r="E26" s="33" t="n">
        <f si="7" t="shared"/>
        <v>31.0</v>
      </c>
      <c r="F26" s="33" t="n">
        <f si="8" t="shared"/>
        <v>14.0</v>
      </c>
      <c r="G26" s="34" t="n">
        <f>H26+I26</f>
        <v>37.0</v>
      </c>
      <c r="H26" s="33" t="n">
        <f ref="H26:AA26" si="22" t="shared">H20 - SUM(H21:H25)</f>
        <v>28.0</v>
      </c>
      <c r="I26" s="35" t="n">
        <f si="22" t="shared"/>
        <v>9.0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7.0</v>
      </c>
      <c r="N26" s="33" t="n">
        <f ref="N26" si="25" t="shared">N20 - SUM(N21:N25)</f>
        <v>2.0</v>
      </c>
      <c r="O26" s="35" t="n">
        <f ref="O26" si="26" t="shared">O20 - SUM(O21:O25)</f>
        <v>5.0</v>
      </c>
      <c r="P26" s="34" t="n">
        <f si="18" t="shared"/>
        <v>1.0</v>
      </c>
      <c r="Q26" s="33" t="n">
        <f ref="Q26" si="27" t="shared">Q20 - SUM(Q21:Q25)</f>
        <v>1.0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1763.0</v>
      </c>
      <c r="E27" s="24" t="n">
        <f si="7" t="shared"/>
        <v>840.0</v>
      </c>
      <c r="F27" s="29" t="n">
        <f si="8" t="shared"/>
        <v>923.0</v>
      </c>
      <c r="G27" s="30" t="n">
        <f ref="G27:G39" si="35" t="shared">H27+I27</f>
        <v>1274.0</v>
      </c>
      <c r="H27" s="29" t="n">
        <v>620.0</v>
      </c>
      <c r="I27" s="31" t="n">
        <v>654.0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270.0</v>
      </c>
      <c r="N27" s="29" t="n">
        <v>126.0</v>
      </c>
      <c r="O27" s="31" t="n">
        <v>144.0</v>
      </c>
      <c r="P27" s="30" t="n">
        <f ref="P27:P47" si="38" t="shared">Q27+R27</f>
        <v>219.0</v>
      </c>
      <c r="Q27" s="29" t="n">
        <v>94.0</v>
      </c>
      <c r="R27" s="31" t="n">
        <v>125.0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27.0</v>
      </c>
      <c r="E28" s="24" t="n">
        <f si="7" t="shared"/>
        <v>13.0</v>
      </c>
      <c r="F28" s="29" t="n">
        <f si="8" t="shared"/>
        <v>14.0</v>
      </c>
      <c r="G28" s="30" t="n">
        <f si="35" t="shared"/>
        <v>27.0</v>
      </c>
      <c r="H28" s="29" t="n">
        <v>13.0</v>
      </c>
      <c r="I28" s="31" t="n">
        <v>14.0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106.0</v>
      </c>
      <c r="E29" s="24" t="n">
        <f si="7" t="shared"/>
        <v>48.0</v>
      </c>
      <c r="F29" s="29" t="n">
        <f si="8" t="shared"/>
        <v>58.0</v>
      </c>
      <c r="G29" s="30" t="n">
        <f si="35" t="shared"/>
        <v>104.0</v>
      </c>
      <c r="H29" s="29" t="n">
        <v>48.0</v>
      </c>
      <c r="I29" s="31" t="n">
        <v>56.0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1.0</v>
      </c>
      <c r="N29" s="29" t="n">
        <v>0.0</v>
      </c>
      <c r="O29" s="31" t="n">
        <v>1.0</v>
      </c>
      <c r="P29" s="30" t="n">
        <f si="38" t="shared"/>
        <v>1.0</v>
      </c>
      <c r="Q29" s="29" t="n">
        <v>0.0</v>
      </c>
      <c r="R29" s="31" t="n">
        <v>1.0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176.0</v>
      </c>
      <c r="E30" s="24" t="n">
        <f si="7" t="shared"/>
        <v>91.0</v>
      </c>
      <c r="F30" s="29" t="n">
        <f si="8" t="shared"/>
        <v>85.0</v>
      </c>
      <c r="G30" s="30" t="n">
        <f si="35" t="shared"/>
        <v>155.0</v>
      </c>
      <c r="H30" s="29" t="n">
        <v>76.0</v>
      </c>
      <c r="I30" s="31" t="n">
        <v>79.0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9.0</v>
      </c>
      <c r="N30" s="29" t="n">
        <v>8.0</v>
      </c>
      <c r="O30" s="31" t="n">
        <v>1.0</v>
      </c>
      <c r="P30" s="30" t="n">
        <f si="38" t="shared"/>
        <v>12.0</v>
      </c>
      <c r="Q30" s="29" t="n">
        <v>7.0</v>
      </c>
      <c r="R30" s="31" t="n">
        <v>5.0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184.0</v>
      </c>
      <c r="E31" s="24" t="n">
        <f si="7" t="shared"/>
        <v>100.0</v>
      </c>
      <c r="F31" s="29" t="n">
        <f si="8" t="shared"/>
        <v>84.0</v>
      </c>
      <c r="G31" s="30" t="n">
        <f si="35" t="shared"/>
        <v>184.0</v>
      </c>
      <c r="H31" s="29" t="n">
        <v>100.0</v>
      </c>
      <c r="I31" s="31" t="n">
        <v>84.0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116.0</v>
      </c>
      <c r="E32" s="24" t="n">
        <f si="7" t="shared"/>
        <v>56.0</v>
      </c>
      <c r="F32" s="29" t="n">
        <f si="8" t="shared"/>
        <v>60.0</v>
      </c>
      <c r="G32" s="30" t="n">
        <f si="35" t="shared"/>
        <v>112.0</v>
      </c>
      <c r="H32" s="29" t="n">
        <v>54.0</v>
      </c>
      <c r="I32" s="31" t="n">
        <v>58.0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4.0</v>
      </c>
      <c r="N32" s="29" t="n">
        <v>2.0</v>
      </c>
      <c r="O32" s="31" t="n">
        <v>2.0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96.0</v>
      </c>
      <c r="E33" s="24" t="n">
        <f si="7" t="shared"/>
        <v>48.0</v>
      </c>
      <c r="F33" s="29" t="n">
        <f si="8" t="shared"/>
        <v>48.0</v>
      </c>
      <c r="G33" s="30" t="n">
        <f si="35" t="shared"/>
        <v>94.0</v>
      </c>
      <c r="H33" s="29" t="n">
        <v>48.0</v>
      </c>
      <c r="I33" s="31" t="n">
        <v>46.0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2.0</v>
      </c>
      <c r="Q33" s="29" t="n">
        <v>0.0</v>
      </c>
      <c r="R33" s="31" t="n">
        <v>2.0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19.0</v>
      </c>
      <c r="E34" s="24" t="n">
        <f si="7" t="shared"/>
        <v>8.0</v>
      </c>
      <c r="F34" s="29" t="n">
        <f si="8" t="shared"/>
        <v>11.0</v>
      </c>
      <c r="G34" s="30" t="n">
        <f si="35" t="shared"/>
        <v>9.0</v>
      </c>
      <c r="H34" s="29" t="n">
        <v>7.0</v>
      </c>
      <c r="I34" s="31" t="n">
        <v>2.0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10.0</v>
      </c>
      <c r="N34" s="29" t="n">
        <v>1.0</v>
      </c>
      <c r="O34" s="31" t="n">
        <v>9.0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726.0</v>
      </c>
      <c r="E35" s="24" t="n">
        <f si="7" t="shared"/>
        <v>332.0</v>
      </c>
      <c r="F35" s="29" t="n">
        <f si="8" t="shared"/>
        <v>394.0</v>
      </c>
      <c r="G35" s="30" t="n">
        <f si="35" t="shared"/>
        <v>335.0</v>
      </c>
      <c r="H35" s="29" t="n">
        <v>158.0</v>
      </c>
      <c r="I35" s="31" t="n">
        <v>177.0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212.0</v>
      </c>
      <c r="N35" s="29" t="n">
        <v>99.0</v>
      </c>
      <c r="O35" s="31" t="n">
        <v>113.0</v>
      </c>
      <c r="P35" s="30" t="n">
        <f si="38" t="shared"/>
        <v>179.0</v>
      </c>
      <c r="Q35" s="29" t="n">
        <v>75.0</v>
      </c>
      <c r="R35" s="31" t="n">
        <v>104.0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55.0</v>
      </c>
      <c r="E36" s="24" t="n">
        <f si="7" t="shared"/>
        <v>28.0</v>
      </c>
      <c r="F36" s="29" t="n">
        <f si="8" t="shared"/>
        <v>27.0</v>
      </c>
      <c r="G36" s="30" t="n">
        <f si="35" t="shared"/>
        <v>55.0</v>
      </c>
      <c r="H36" s="29" t="n">
        <v>28.0</v>
      </c>
      <c r="I36" s="31" t="n">
        <v>27.0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14.0</v>
      </c>
      <c r="E38" s="24" t="n">
        <f si="7" t="shared"/>
        <v>7.0</v>
      </c>
      <c r="F38" s="29" t="n">
        <f si="8" t="shared"/>
        <v>7.0</v>
      </c>
      <c r="G38" s="30" t="n">
        <f si="35" t="shared"/>
        <v>12.0</v>
      </c>
      <c r="H38" s="29" t="n">
        <v>6.0</v>
      </c>
      <c r="I38" s="31" t="n">
        <v>6.0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2.0</v>
      </c>
      <c r="Q38" s="29" t="n">
        <v>1.0</v>
      </c>
      <c r="R38" s="31" t="n">
        <v>1.0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92.0</v>
      </c>
      <c r="E39" s="24" t="n">
        <f si="7" t="shared"/>
        <v>40.0</v>
      </c>
      <c r="F39" s="29" t="n">
        <f si="8" t="shared"/>
        <v>52.0</v>
      </c>
      <c r="G39" s="30" t="n">
        <f si="35" t="shared"/>
        <v>64.0</v>
      </c>
      <c r="H39" s="29" t="n">
        <v>28.0</v>
      </c>
      <c r="I39" s="31" t="n">
        <v>36.0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14.0</v>
      </c>
      <c r="N39" s="29" t="n">
        <v>6.0</v>
      </c>
      <c r="O39" s="31" t="n">
        <v>8.0</v>
      </c>
      <c r="P39" s="30" t="n">
        <f si="38" t="shared"/>
        <v>14.0</v>
      </c>
      <c r="Q39" s="29" t="n">
        <v>6.0</v>
      </c>
      <c r="R39" s="31" t="n">
        <v>8.0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152.0</v>
      </c>
      <c r="E40" s="33" t="n">
        <f si="7" t="shared"/>
        <v>69.0</v>
      </c>
      <c r="F40" s="33" t="n">
        <f si="8" t="shared"/>
        <v>83.0</v>
      </c>
      <c r="G40" s="34" t="n">
        <f>H40+I40</f>
        <v>123.0</v>
      </c>
      <c r="H40" s="33" t="n">
        <f>H27-SUM(H28:H39)</f>
        <v>54.0</v>
      </c>
      <c r="I40" s="35" t="n">
        <f>I27-SUM(I28:I39)</f>
        <v>69.0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20.0</v>
      </c>
      <c r="N40" s="33" t="n">
        <f ref="N40:O40" si="43" t="shared">N27-SUM(N28:N39)</f>
        <v>10.0</v>
      </c>
      <c r="O40" s="35" t="n">
        <f si="43" t="shared"/>
        <v>10.0</v>
      </c>
      <c r="P40" s="34" t="n">
        <f si="38" t="shared"/>
        <v>9.0</v>
      </c>
      <c r="Q40" s="33" t="n">
        <f ref="Q40:R40" si="44" t="shared">Q27-SUM(Q28:Q39)</f>
        <v>5.0</v>
      </c>
      <c r="R40" s="35" t="n">
        <f si="44" t="shared"/>
        <v>4.0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998.0</v>
      </c>
      <c r="E41" s="24" t="n">
        <f si="7" t="shared"/>
        <v>457.0</v>
      </c>
      <c r="F41" s="29" t="n">
        <f si="8" t="shared"/>
        <v>541.0</v>
      </c>
      <c r="G41" s="30" t="n">
        <f ref="G41:G43" si="48" t="shared">H41+I41</f>
        <v>353.0</v>
      </c>
      <c r="H41" s="29" t="n">
        <v>157.0</v>
      </c>
      <c r="I41" s="31" t="n">
        <v>196.0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230.0</v>
      </c>
      <c r="N41" s="29" t="n">
        <v>107.0</v>
      </c>
      <c r="O41" s="31" t="n">
        <v>123.0</v>
      </c>
      <c r="P41" s="30" t="n">
        <f si="38" t="shared"/>
        <v>415.0</v>
      </c>
      <c r="Q41" s="29" t="n">
        <v>193.0</v>
      </c>
      <c r="R41" s="31" t="n">
        <v>222.0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939.0</v>
      </c>
      <c r="E42" s="24" t="n">
        <f si="7" t="shared"/>
        <v>431.0</v>
      </c>
      <c r="F42" s="29" t="n">
        <f si="8" t="shared"/>
        <v>508.0</v>
      </c>
      <c r="G42" s="30" t="n">
        <f si="48" t="shared"/>
        <v>317.0</v>
      </c>
      <c r="H42" s="29" t="n">
        <v>142.0</v>
      </c>
      <c r="I42" s="31" t="n">
        <v>175.0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223.0</v>
      </c>
      <c r="N42" s="29" t="n">
        <v>104.0</v>
      </c>
      <c r="O42" s="31" t="n">
        <v>119.0</v>
      </c>
      <c r="P42" s="30" t="n">
        <f si="38" t="shared"/>
        <v>399.0</v>
      </c>
      <c r="Q42" s="29" t="n">
        <v>185.0</v>
      </c>
      <c r="R42" s="31" t="n">
        <v>214.0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59.0</v>
      </c>
      <c r="E43" s="24" t="n">
        <f si="7" t="shared"/>
        <v>26.0</v>
      </c>
      <c r="F43" s="29" t="n">
        <f si="8" t="shared"/>
        <v>33.0</v>
      </c>
      <c r="G43" s="30" t="n">
        <f si="48" t="shared"/>
        <v>36.0</v>
      </c>
      <c r="H43" s="29" t="n">
        <v>15.0</v>
      </c>
      <c r="I43" s="31" t="n">
        <v>21.0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7.0</v>
      </c>
      <c r="N43" s="29" t="n">
        <v>3.0</v>
      </c>
      <c r="O43" s="31" t="n">
        <v>4.0</v>
      </c>
      <c r="P43" s="30" t="n">
        <f si="38" t="shared"/>
        <v>16.0</v>
      </c>
      <c r="Q43" s="29" t="n">
        <v>8.0</v>
      </c>
      <c r="R43" s="31" t="n">
        <v>8.0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17.0</v>
      </c>
      <c r="E45" s="24" t="n">
        <f si="7" t="shared"/>
        <v>11.0</v>
      </c>
      <c r="F45" s="29" t="n">
        <f si="8" t="shared"/>
        <v>6.0</v>
      </c>
      <c r="G45" s="30" t="n">
        <f ref="G45:G46" si="55" t="shared">H45+I45</f>
        <v>10.0</v>
      </c>
      <c r="H45" s="29" t="n">
        <v>6.0</v>
      </c>
      <c r="I45" s="31" t="n">
        <v>4.0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7.0</v>
      </c>
      <c r="N45" s="29" t="n">
        <v>5.0</v>
      </c>
      <c r="O45" s="31" t="n">
        <v>2.0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13.0</v>
      </c>
      <c r="E46" s="24" t="n">
        <f si="7" t="shared"/>
        <v>10.0</v>
      </c>
      <c r="F46" s="29" t="n">
        <f si="8" t="shared"/>
        <v>3.0</v>
      </c>
      <c r="G46" s="30" t="n">
        <f si="55" t="shared"/>
        <v>8.0</v>
      </c>
      <c r="H46" s="29" t="n">
        <v>6.0</v>
      </c>
      <c r="I46" s="31" t="n">
        <v>2.0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5.0</v>
      </c>
      <c r="N46" s="29" t="n">
        <v>4.0</v>
      </c>
      <c r="O46" s="31" t="n">
        <v>1.0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4.0</v>
      </c>
      <c r="E47" s="33" t="n">
        <f si="7" t="shared"/>
        <v>1.0</v>
      </c>
      <c r="F47" s="33" t="n">
        <f si="8" t="shared"/>
        <v>3.0</v>
      </c>
      <c r="G47" s="34" t="n">
        <f>H47+I47</f>
        <v>2.0</v>
      </c>
      <c r="H47" s="33" t="n">
        <f>H45-H46</f>
        <v>0.0</v>
      </c>
      <c r="I47" s="35" t="n">
        <f>I45-I46</f>
        <v>2.0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2.0</v>
      </c>
      <c r="N47" s="33" t="n">
        <f ref="N47:O47" si="57" t="shared">N45-N46</f>
        <v>1.0</v>
      </c>
      <c r="O47" s="35" t="n">
        <f si="57" t="shared"/>
        <v>1.0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14377.0</v>
      </c>
      <c r="E49" s="33" t="n">
        <f si="7" t="shared"/>
        <v>6059.0</v>
      </c>
      <c r="F49" s="33" t="n">
        <f si="8" t="shared"/>
        <v>8318.0</v>
      </c>
      <c r="G49" s="34" t="n">
        <f>H49+I49</f>
        <v>8624.0</v>
      </c>
      <c r="H49" s="33" t="n">
        <f>H48+H45+H41+H27+H20+H4</f>
        <v>3629.0</v>
      </c>
      <c r="I49" s="35" t="n">
        <f>I48+I45+I41+I27+I20+I4</f>
        <v>4995.0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3028.0</v>
      </c>
      <c r="N49" s="33" t="n">
        <f ref="N49:O49" si="69" t="shared">N48+N45+N41+N27+N20+N4</f>
        <v>1319.0</v>
      </c>
      <c r="O49" s="35" t="n">
        <f si="69" t="shared"/>
        <v>1709.0</v>
      </c>
      <c r="P49" s="34" t="n">
        <f si="64" t="shared"/>
        <v>2725.0</v>
      </c>
      <c r="Q49" s="33" t="n">
        <f ref="Q49:R49" si="70" t="shared">Q48+Q45+Q41+Q27+Q20+Q4</f>
        <v>1111.0</v>
      </c>
      <c r="R49" s="35" t="n">
        <f si="70" t="shared"/>
        <v>1614.0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