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<sst xmlns="http://schemas.openxmlformats.org/spreadsheetml/2006/main" count="129" uniqueCount="62">
  <si>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</si>
  <si>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</si>
  <si>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</si>
  <si>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</si>
  <si>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</si>
  <si>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</si>
  <si>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</si>
  <si>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</si>
  <si>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</si>
  <si>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</si>
  <si>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</si>
  <si>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</si>
  <si>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</si>
  <si>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</si>
  <si>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</si>
  <si>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</si>
  <si>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</si>
  <si>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</si>
  <si>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</si>
  <si>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</si>
  <si>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</si>
  <si>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</si>
  <si>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</si>
  <si>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</si>
  <si>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</si>
  <si>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</si>
  <si>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</si>
  <si>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</si>
  <si>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</si>
  <si>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</si>
  <si>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</si>
  <si>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</si>
  <si>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</si>
  <si>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</si>
  <si>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</si>
  <si>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</si>
  <si>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</si>
  <si>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</si>
  <si>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</si>
  <si>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</si>
  <si>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</si>
  <si>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</si>
  <si>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</si>
  <si>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</si>
  <si>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</si>
  <si>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</si>
  <si>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</si>
  <si>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</si>
  <si>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</si>
  <si>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</si>
  <si>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</si>
  <si>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</si>
  <si>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</si>
  <si>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</si>
  <si>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</si>
  <si>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</si>
  <si>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</si>
  <si>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</si>
  <si>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</si>
  <si>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</si>
  <si>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107年12月搭乘郵輪來臺旅客人數－按入境港口及性別分
Visitor Arrivals by Cruise/Residence/Port of Entry/Gender,
December,2018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</si>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</sst>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4263.0</v>
      </c>
      <c r="E4" s="24" t="n">
        <f>H4+K4+N4+Q4+T4+W4+Z4</f>
        <v>1710.0</v>
      </c>
      <c r="F4" s="24" t="n">
        <f>I4+L4+O4+R4+U4+X4+AA4</f>
        <v>2553.0</v>
      </c>
      <c r="G4" s="25" t="n">
        <f>H4+I4</f>
        <v>3835.0</v>
      </c>
      <c r="H4" s="26" t="n">
        <v>1538.0</v>
      </c>
      <c r="I4" s="27" t="n">
        <v>2297.0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0.0</v>
      </c>
      <c r="N4" s="26" t="n">
        <v>0.0</v>
      </c>
      <c r="O4" s="27" t="n">
        <v>0.0</v>
      </c>
      <c r="P4" s="25" t="n">
        <f ref="P4:P17" si="2" t="shared">Q4+R4</f>
        <v>428.0</v>
      </c>
      <c r="Q4" s="26" t="n">
        <v>172.0</v>
      </c>
      <c r="R4" s="27" t="n">
        <v>256.0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776.0</v>
      </c>
      <c r="E5" s="24" t="n">
        <f ref="E5:E49" si="7" t="shared">H5+K5+N5+Q5+T5+W5+Z5</f>
        <v>339.0</v>
      </c>
      <c r="F5" s="29" t="n">
        <f ref="F5:F49" si="8" t="shared">I5+L5+O5+R5+U5+X5+AA5</f>
        <v>437.0</v>
      </c>
      <c r="G5" s="30" t="n">
        <f ref="G5:G17" si="9" t="shared">H5+I5</f>
        <v>776.0</v>
      </c>
      <c r="H5" s="29" t="n">
        <v>339.0</v>
      </c>
      <c r="I5" s="31" t="n">
        <v>437.0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73.0</v>
      </c>
      <c r="E6" s="24" t="n">
        <f si="7" t="shared"/>
        <v>12.0</v>
      </c>
      <c r="F6" s="29" t="n">
        <f si="8" t="shared"/>
        <v>61.0</v>
      </c>
      <c r="G6" s="30" t="n">
        <f si="9" t="shared"/>
        <v>71.0</v>
      </c>
      <c r="H6" s="29" t="n">
        <v>12.0</v>
      </c>
      <c r="I6" s="31" t="n">
        <v>59.0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2.0</v>
      </c>
      <c r="Q6" s="29" t="n">
        <v>0.0</v>
      </c>
      <c r="R6" s="31" t="n">
        <v>2.0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2839.0</v>
      </c>
      <c r="E7" s="24" t="n">
        <f si="7" t="shared"/>
        <v>1126.0</v>
      </c>
      <c r="F7" s="29" t="n">
        <f si="8" t="shared"/>
        <v>1713.0</v>
      </c>
      <c r="G7" s="30" t="n">
        <f si="9" t="shared"/>
        <v>2414.0</v>
      </c>
      <c r="H7" s="29" t="n">
        <v>955.0</v>
      </c>
      <c r="I7" s="31" t="n">
        <v>1459.0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425.0</v>
      </c>
      <c r="Q7" s="29" t="n">
        <v>171.0</v>
      </c>
      <c r="R7" s="31" t="n">
        <v>254.0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19.0</v>
      </c>
      <c r="E8" s="24" t="n">
        <f si="7" t="shared"/>
        <v>7.0</v>
      </c>
      <c r="F8" s="29" t="n">
        <f si="8" t="shared"/>
        <v>12.0</v>
      </c>
      <c r="G8" s="30" t="n">
        <f si="9" t="shared"/>
        <v>18.0</v>
      </c>
      <c r="H8" s="29" t="n">
        <v>6.0</v>
      </c>
      <c r="I8" s="31" t="n">
        <v>12.0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1.0</v>
      </c>
      <c r="Q8" s="29" t="n">
        <v>1.0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18.0</v>
      </c>
      <c r="E9" s="24" t="n">
        <f si="7" t="shared"/>
        <v>10.0</v>
      </c>
      <c r="F9" s="29" t="n">
        <f si="8" t="shared"/>
        <v>8.0</v>
      </c>
      <c r="G9" s="30" t="n">
        <f si="9" t="shared"/>
        <v>18.0</v>
      </c>
      <c r="H9" s="29" t="n">
        <v>10.0</v>
      </c>
      <c r="I9" s="31" t="n">
        <v>8.0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100.0</v>
      </c>
      <c r="E10" s="24" t="n">
        <f si="7" t="shared"/>
        <v>41.0</v>
      </c>
      <c r="F10" s="29" t="n">
        <f si="8" t="shared"/>
        <v>59.0</v>
      </c>
      <c r="G10" s="30" t="n">
        <f si="9" t="shared"/>
        <v>100.0</v>
      </c>
      <c r="H10" s="29" t="n">
        <v>41.0</v>
      </c>
      <c r="I10" s="31" t="n">
        <v>59.0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433.0</v>
      </c>
      <c r="E11" s="24" t="n">
        <f si="7" t="shared"/>
        <v>172.0</v>
      </c>
      <c r="F11" s="29" t="n">
        <f si="8" t="shared"/>
        <v>261.0</v>
      </c>
      <c r="G11" s="30" t="n">
        <f si="9" t="shared"/>
        <v>433.0</v>
      </c>
      <c r="H11" s="29" t="n">
        <v>172.0</v>
      </c>
      <c r="I11" s="31" t="n">
        <v>261.0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0.0</v>
      </c>
      <c r="N11" s="29" t="n">
        <v>0.0</v>
      </c>
      <c r="O11" s="31" t="n">
        <v>0.0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158.0</v>
      </c>
      <c r="E12" s="24" t="n">
        <f si="7" t="shared"/>
        <v>63.0</v>
      </c>
      <c r="F12" s="29" t="n">
        <f si="8" t="shared"/>
        <v>95.0</v>
      </c>
      <c r="G12" s="30" t="n">
        <f si="9" t="shared"/>
        <v>158.0</v>
      </c>
      <c r="H12" s="29" t="n">
        <v>63.0</v>
      </c>
      <c r="I12" s="31" t="n">
        <v>95.0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140.0</v>
      </c>
      <c r="E13" s="24" t="n">
        <f si="7" t="shared"/>
        <v>62.0</v>
      </c>
      <c r="F13" s="29" t="n">
        <f si="8" t="shared"/>
        <v>78.0</v>
      </c>
      <c r="G13" s="30" t="n">
        <f si="9" t="shared"/>
        <v>140.0</v>
      </c>
      <c r="H13" s="29" t="n">
        <v>62.0</v>
      </c>
      <c r="I13" s="31" t="n">
        <v>78.0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12.0</v>
      </c>
      <c r="E14" s="24" t="n">
        <f si="7" t="shared"/>
        <v>2.0</v>
      </c>
      <c r="F14" s="29" t="n">
        <f si="8" t="shared"/>
        <v>10.0</v>
      </c>
      <c r="G14" s="30" t="n">
        <f si="9" t="shared"/>
        <v>12.0</v>
      </c>
      <c r="H14" s="29" t="n">
        <v>2.0</v>
      </c>
      <c r="I14" s="31" t="n">
        <v>10.0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72.0</v>
      </c>
      <c r="E15" s="24" t="n">
        <f si="7" t="shared"/>
        <v>26.0</v>
      </c>
      <c r="F15" s="29" t="n">
        <f si="8" t="shared"/>
        <v>46.0</v>
      </c>
      <c r="G15" s="30" t="n">
        <f si="9" t="shared"/>
        <v>72.0</v>
      </c>
      <c r="H15" s="29" t="n">
        <v>26.0</v>
      </c>
      <c r="I15" s="31" t="n">
        <v>46.0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43.0</v>
      </c>
      <c r="E16" s="24" t="n">
        <f si="7" t="shared"/>
        <v>19.0</v>
      </c>
      <c r="F16" s="29" t="n">
        <f si="8" t="shared"/>
        <v>24.0</v>
      </c>
      <c r="G16" s="30" t="n">
        <f si="9" t="shared"/>
        <v>43.0</v>
      </c>
      <c r="H16" s="29" t="n">
        <v>19.0</v>
      </c>
      <c r="I16" s="31" t="n">
        <v>24.0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8.0</v>
      </c>
      <c r="E17" s="24" t="n">
        <f si="7" t="shared"/>
        <v>0.0</v>
      </c>
      <c r="F17" s="29" t="n">
        <f si="8" t="shared"/>
        <v>8.0</v>
      </c>
      <c r="G17" s="30" t="n">
        <f si="9" t="shared"/>
        <v>8.0</v>
      </c>
      <c r="H17" s="29" t="n">
        <v>0.0</v>
      </c>
      <c r="I17" s="31" t="n">
        <v>8.0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5.0</v>
      </c>
      <c r="E19" s="33" t="n">
        <f ref="E19:I19" si="13" t="shared">E4-E5-E6-E7-E8-E9-E10-E11</f>
        <v>3.0</v>
      </c>
      <c r="F19" s="33" t="n">
        <f si="13" t="shared"/>
        <v>2.0</v>
      </c>
      <c r="G19" s="34" t="n">
        <f si="13" t="shared"/>
        <v>5.0</v>
      </c>
      <c r="H19" s="33" t="n">
        <f si="13" t="shared"/>
        <v>3.0</v>
      </c>
      <c r="I19" s="35" t="n">
        <f si="13" t="shared"/>
        <v>2.0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3558.0</v>
      </c>
      <c r="E20" s="24" t="n">
        <f si="7" t="shared"/>
        <v>1629.0</v>
      </c>
      <c r="F20" s="29" t="n">
        <f si="8" t="shared"/>
        <v>1929.0</v>
      </c>
      <c r="G20" s="25" t="n">
        <f ref="G20:G25" si="15" t="shared">H20+I20</f>
        <v>3558.0</v>
      </c>
      <c r="H20" s="26" t="n">
        <v>1629.0</v>
      </c>
      <c r="I20" s="27" t="n">
        <v>1929.0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0.0</v>
      </c>
      <c r="N20" s="26" t="n">
        <v>0.0</v>
      </c>
      <c r="O20" s="27" t="n">
        <v>0.0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750.0</v>
      </c>
      <c r="E21" s="24" t="n">
        <f si="7" t="shared"/>
        <v>343.0</v>
      </c>
      <c r="F21" s="29" t="n">
        <f si="8" t="shared"/>
        <v>407.0</v>
      </c>
      <c r="G21" s="30" t="n">
        <f si="15" t="shared"/>
        <v>750.0</v>
      </c>
      <c r="H21" s="29" t="n">
        <v>343.0</v>
      </c>
      <c r="I21" s="31" t="n">
        <v>407.0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2462.0</v>
      </c>
      <c r="E22" s="24" t="n">
        <f si="7" t="shared"/>
        <v>1136.0</v>
      </c>
      <c r="F22" s="29" t="n">
        <f si="8" t="shared"/>
        <v>1326.0</v>
      </c>
      <c r="G22" s="30" t="n">
        <f si="15" t="shared"/>
        <v>2462.0</v>
      </c>
      <c r="H22" s="29" t="n">
        <v>1136.0</v>
      </c>
      <c r="I22" s="31" t="n">
        <v>1326.0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0.0</v>
      </c>
      <c r="N22" s="29" t="n">
        <v>0.0</v>
      </c>
      <c r="O22" s="31" t="n">
        <v>0.0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293.0</v>
      </c>
      <c r="E23" s="24" t="n">
        <f si="7" t="shared"/>
        <v>124.0</v>
      </c>
      <c r="F23" s="29" t="n">
        <f si="8" t="shared"/>
        <v>169.0</v>
      </c>
      <c r="G23" s="30" t="n">
        <f si="15" t="shared"/>
        <v>293.0</v>
      </c>
      <c r="H23" s="29" t="n">
        <v>124.0</v>
      </c>
      <c r="I23" s="31" t="n">
        <v>169.0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8.0</v>
      </c>
      <c r="E24" s="24" t="n">
        <f si="7" t="shared"/>
        <v>4.0</v>
      </c>
      <c r="F24" s="29" t="n">
        <f si="8" t="shared"/>
        <v>4.0</v>
      </c>
      <c r="G24" s="30" t="n">
        <f si="15" t="shared"/>
        <v>8.0</v>
      </c>
      <c r="H24" s="29" t="n">
        <v>4.0</v>
      </c>
      <c r="I24" s="31" t="n">
        <v>4.0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7.0</v>
      </c>
      <c r="E25" s="24" t="n">
        <f si="7" t="shared"/>
        <v>3.0</v>
      </c>
      <c r="F25" s="29" t="n">
        <f si="8" t="shared"/>
        <v>4.0</v>
      </c>
      <c r="G25" s="30" t="n">
        <f si="15" t="shared"/>
        <v>7.0</v>
      </c>
      <c r="H25" s="29" t="n">
        <v>3.0</v>
      </c>
      <c r="I25" s="31" t="n">
        <v>4.0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38.0</v>
      </c>
      <c r="E26" s="33" t="n">
        <f si="7" t="shared"/>
        <v>19.0</v>
      </c>
      <c r="F26" s="33" t="n">
        <f si="8" t="shared"/>
        <v>19.0</v>
      </c>
      <c r="G26" s="34" t="n">
        <f>H26+I26</f>
        <v>38.0</v>
      </c>
      <c r="H26" s="33" t="n">
        <f ref="H26:AA26" si="22" t="shared">H20 - SUM(H21:H25)</f>
        <v>19.0</v>
      </c>
      <c r="I26" s="35" t="n">
        <f si="22" t="shared"/>
        <v>19.0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1301.0</v>
      </c>
      <c r="E27" s="24" t="n">
        <f si="7" t="shared"/>
        <v>667.0</v>
      </c>
      <c r="F27" s="29" t="n">
        <f si="8" t="shared"/>
        <v>634.0</v>
      </c>
      <c r="G27" s="30" t="n">
        <f ref="G27:G39" si="35" t="shared">H27+I27</f>
        <v>1301.0</v>
      </c>
      <c r="H27" s="29" t="n">
        <v>667.0</v>
      </c>
      <c r="I27" s="31" t="n">
        <v>634.0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0.0</v>
      </c>
      <c r="N27" s="29" t="n">
        <v>0.0</v>
      </c>
      <c r="O27" s="31" t="n">
        <v>0.0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7.0</v>
      </c>
      <c r="E28" s="24" t="n">
        <f si="7" t="shared"/>
        <v>4.0</v>
      </c>
      <c r="F28" s="29" t="n">
        <f si="8" t="shared"/>
        <v>3.0</v>
      </c>
      <c r="G28" s="30" t="n">
        <f si="35" t="shared"/>
        <v>7.0</v>
      </c>
      <c r="H28" s="29" t="n">
        <v>4.0</v>
      </c>
      <c r="I28" s="31" t="n">
        <v>3.0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41.0</v>
      </c>
      <c r="E29" s="24" t="n">
        <f si="7" t="shared"/>
        <v>23.0</v>
      </c>
      <c r="F29" s="29" t="n">
        <f si="8" t="shared"/>
        <v>18.0</v>
      </c>
      <c r="G29" s="30" t="n">
        <f si="35" t="shared"/>
        <v>41.0</v>
      </c>
      <c r="H29" s="29" t="n">
        <v>23.0</v>
      </c>
      <c r="I29" s="31" t="n">
        <v>18.0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178.0</v>
      </c>
      <c r="E30" s="24" t="n">
        <f si="7" t="shared"/>
        <v>83.0</v>
      </c>
      <c r="F30" s="29" t="n">
        <f si="8" t="shared"/>
        <v>95.0</v>
      </c>
      <c r="G30" s="30" t="n">
        <f si="35" t="shared"/>
        <v>178.0</v>
      </c>
      <c r="H30" s="29" t="n">
        <v>83.0</v>
      </c>
      <c r="I30" s="31" t="n">
        <v>95.0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34.0</v>
      </c>
      <c r="E31" s="24" t="n">
        <f si="7" t="shared"/>
        <v>24.0</v>
      </c>
      <c r="F31" s="29" t="n">
        <f si="8" t="shared"/>
        <v>10.0</v>
      </c>
      <c r="G31" s="30" t="n">
        <f si="35" t="shared"/>
        <v>34.0</v>
      </c>
      <c r="H31" s="29" t="n">
        <v>24.0</v>
      </c>
      <c r="I31" s="31" t="n">
        <v>10.0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88.0</v>
      </c>
      <c r="E32" s="24" t="n">
        <f si="7" t="shared"/>
        <v>43.0</v>
      </c>
      <c r="F32" s="29" t="n">
        <f si="8" t="shared"/>
        <v>45.0</v>
      </c>
      <c r="G32" s="30" t="n">
        <f si="35" t="shared"/>
        <v>88.0</v>
      </c>
      <c r="H32" s="29" t="n">
        <v>43.0</v>
      </c>
      <c r="I32" s="31" t="n">
        <v>45.0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25.0</v>
      </c>
      <c r="E33" s="24" t="n">
        <f si="7" t="shared"/>
        <v>11.0</v>
      </c>
      <c r="F33" s="29" t="n">
        <f si="8" t="shared"/>
        <v>14.0</v>
      </c>
      <c r="G33" s="30" t="n">
        <f si="35" t="shared"/>
        <v>25.0</v>
      </c>
      <c r="H33" s="29" t="n">
        <v>11.0</v>
      </c>
      <c r="I33" s="31" t="n">
        <v>14.0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32.0</v>
      </c>
      <c r="E34" s="24" t="n">
        <f si="7" t="shared"/>
        <v>17.0</v>
      </c>
      <c r="F34" s="29" t="n">
        <f si="8" t="shared"/>
        <v>15.0</v>
      </c>
      <c r="G34" s="30" t="n">
        <f si="35" t="shared"/>
        <v>32.0</v>
      </c>
      <c r="H34" s="29" t="n">
        <v>17.0</v>
      </c>
      <c r="I34" s="31" t="n">
        <v>15.0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519.0</v>
      </c>
      <c r="E35" s="24" t="n">
        <f si="7" t="shared"/>
        <v>261.0</v>
      </c>
      <c r="F35" s="29" t="n">
        <f si="8" t="shared"/>
        <v>258.0</v>
      </c>
      <c r="G35" s="30" t="n">
        <f si="35" t="shared"/>
        <v>519.0</v>
      </c>
      <c r="H35" s="29" t="n">
        <v>261.0</v>
      </c>
      <c r="I35" s="31" t="n">
        <v>258.0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0.0</v>
      </c>
      <c r="N35" s="29" t="n">
        <v>0.0</v>
      </c>
      <c r="O35" s="31" t="n">
        <v>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44.0</v>
      </c>
      <c r="E36" s="24" t="n">
        <f si="7" t="shared"/>
        <v>22.0</v>
      </c>
      <c r="F36" s="29" t="n">
        <f si="8" t="shared"/>
        <v>22.0</v>
      </c>
      <c r="G36" s="30" t="n">
        <f si="35" t="shared"/>
        <v>44.0</v>
      </c>
      <c r="H36" s="29" t="n">
        <v>22.0</v>
      </c>
      <c r="I36" s="31" t="n">
        <v>22.0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2.0</v>
      </c>
      <c r="E37" s="24" t="n">
        <f si="7" t="shared"/>
        <v>1.0</v>
      </c>
      <c r="F37" s="29" t="n">
        <f si="8" t="shared"/>
        <v>1.0</v>
      </c>
      <c r="G37" s="30" t="n">
        <f si="35" t="shared"/>
        <v>2.0</v>
      </c>
      <c r="H37" s="29" t="n">
        <v>1.0</v>
      </c>
      <c r="I37" s="31" t="n">
        <v>1.0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11.0</v>
      </c>
      <c r="E38" s="24" t="n">
        <f si="7" t="shared"/>
        <v>5.0</v>
      </c>
      <c r="F38" s="29" t="n">
        <f si="8" t="shared"/>
        <v>6.0</v>
      </c>
      <c r="G38" s="30" t="n">
        <f si="35" t="shared"/>
        <v>11.0</v>
      </c>
      <c r="H38" s="29" t="n">
        <v>5.0</v>
      </c>
      <c r="I38" s="31" t="n">
        <v>6.0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140.0</v>
      </c>
      <c r="E39" s="24" t="n">
        <f si="7" t="shared"/>
        <v>62.0</v>
      </c>
      <c r="F39" s="29" t="n">
        <f si="8" t="shared"/>
        <v>78.0</v>
      </c>
      <c r="G39" s="30" t="n">
        <f si="35" t="shared"/>
        <v>140.0</v>
      </c>
      <c r="H39" s="29" t="n">
        <v>62.0</v>
      </c>
      <c r="I39" s="31" t="n">
        <v>78.0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180.0</v>
      </c>
      <c r="E40" s="33" t="n">
        <f si="7" t="shared"/>
        <v>111.0</v>
      </c>
      <c r="F40" s="33" t="n">
        <f si="8" t="shared"/>
        <v>69.0</v>
      </c>
      <c r="G40" s="34" t="n">
        <f>H40+I40</f>
        <v>180.0</v>
      </c>
      <c r="H40" s="33" t="n">
        <f>H27-SUM(H28:H39)</f>
        <v>111.0</v>
      </c>
      <c r="I40" s="35" t="n">
        <f>I27-SUM(I28:I39)</f>
        <v>69.0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0.0</v>
      </c>
      <c r="N40" s="33" t="n">
        <f ref="N40:O40" si="43" t="shared">N27-SUM(N28:N39)</f>
        <v>0.0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1388.0</v>
      </c>
      <c r="E41" s="24" t="n">
        <f si="7" t="shared"/>
        <v>671.0</v>
      </c>
      <c r="F41" s="29" t="n">
        <f si="8" t="shared"/>
        <v>717.0</v>
      </c>
      <c r="G41" s="30" t="n">
        <f ref="G41:G43" si="48" t="shared">H41+I41</f>
        <v>1388.0</v>
      </c>
      <c r="H41" s="29" t="n">
        <v>671.0</v>
      </c>
      <c r="I41" s="31" t="n">
        <v>717.0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1232.0</v>
      </c>
      <c r="E42" s="24" t="n">
        <f si="7" t="shared"/>
        <v>593.0</v>
      </c>
      <c r="F42" s="29" t="n">
        <f si="8" t="shared"/>
        <v>639.0</v>
      </c>
      <c r="G42" s="30" t="n">
        <f si="48" t="shared"/>
        <v>1232.0</v>
      </c>
      <c r="H42" s="29" t="n">
        <v>593.0</v>
      </c>
      <c r="I42" s="31" t="n">
        <v>639.0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156.0</v>
      </c>
      <c r="E43" s="24" t="n">
        <f si="7" t="shared"/>
        <v>78.0</v>
      </c>
      <c r="F43" s="29" t="n">
        <f si="8" t="shared"/>
        <v>78.0</v>
      </c>
      <c r="G43" s="30" t="n">
        <f si="48" t="shared"/>
        <v>156.0</v>
      </c>
      <c r="H43" s="29" t="n">
        <v>78.0</v>
      </c>
      <c r="I43" s="31" t="n">
        <v>78.0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80.0</v>
      </c>
      <c r="E45" s="24" t="n">
        <f si="7" t="shared"/>
        <v>36.0</v>
      </c>
      <c r="F45" s="29" t="n">
        <f si="8" t="shared"/>
        <v>44.0</v>
      </c>
      <c r="G45" s="30" t="n">
        <f ref="G45:G46" si="55" t="shared">H45+I45</f>
        <v>80.0</v>
      </c>
      <c r="H45" s="29" t="n">
        <v>36.0</v>
      </c>
      <c r="I45" s="31" t="n">
        <v>44.0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75.0</v>
      </c>
      <c r="E46" s="24" t="n">
        <f si="7" t="shared"/>
        <v>33.0</v>
      </c>
      <c r="F46" s="29" t="n">
        <f si="8" t="shared"/>
        <v>42.0</v>
      </c>
      <c r="G46" s="30" t="n">
        <f si="55" t="shared"/>
        <v>75.0</v>
      </c>
      <c r="H46" s="29" t="n">
        <v>33.0</v>
      </c>
      <c r="I46" s="31" t="n">
        <v>42.0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5.0</v>
      </c>
      <c r="E47" s="33" t="n">
        <f si="7" t="shared"/>
        <v>3.0</v>
      </c>
      <c r="F47" s="33" t="n">
        <f si="8" t="shared"/>
        <v>2.0</v>
      </c>
      <c r="G47" s="34" t="n">
        <f>H47+I47</f>
        <v>5.0</v>
      </c>
      <c r="H47" s="33" t="n">
        <f>H45-H46</f>
        <v>3.0</v>
      </c>
      <c r="I47" s="35" t="n">
        <f>I45-I46</f>
        <v>2.0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10590.0</v>
      </c>
      <c r="E49" s="33" t="n">
        <f si="7" t="shared"/>
        <v>4713.0</v>
      </c>
      <c r="F49" s="33" t="n">
        <f si="8" t="shared"/>
        <v>5877.0</v>
      </c>
      <c r="G49" s="34" t="n">
        <f>H49+I49</f>
        <v>10162.0</v>
      </c>
      <c r="H49" s="33" t="n">
        <f>H48+H45+H41+H27+H20+H4</f>
        <v>4541.0</v>
      </c>
      <c r="I49" s="35" t="n">
        <f>I48+I45+I41+I27+I20+I4</f>
        <v>5621.0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0.0</v>
      </c>
      <c r="N49" s="33" t="n">
        <f ref="N49:O49" si="69" t="shared">N48+N45+N41+N27+N20+N4</f>
        <v>0.0</v>
      </c>
      <c r="O49" s="35" t="n">
        <f si="69" t="shared"/>
        <v>0.0</v>
      </c>
      <c r="P49" s="34" t="n">
        <f si="64" t="shared"/>
        <v>428.0</v>
      </c>
      <c r="Q49" s="33" t="n">
        <f ref="Q49:R49" si="70" t="shared">Q48+Q45+Q41+Q27+Q20+Q4</f>
        <v>172.0</v>
      </c>
      <c r="R49" s="35" t="n">
        <f si="70" t="shared"/>
        <v>256.0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