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3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dennistien\Desktop\公務統計相關\15日公告 及 25日上傳行政資訊網 入出境\25日上傳觀光市場分析概況摘要(中英文月報)-附加檔案\11210\EN\"/>
    </mc:Choice>
  </mc:AlternateContent>
  <xr:revisionPtr revIDLastSave="0" documentId="13_ncr:1_{424CCF6E-05B8-40EA-ADA9-A3C9181415ED}" xr6:coauthVersionLast="36" xr6:coauthVersionMax="36" xr10:uidLastSave="{00000000-0000-0000-0000-000000000000}"/>
  <bookViews>
    <workbookView xWindow="720" yWindow="390" windowWidth="18075" windowHeight="5745" tabRatio="287" xr2:uid="{00000000-000D-0000-FFFF-FFFF00000000}"/>
  </bookViews>
  <sheets>
    <sheet name="來臺旅客按停留夜數" sheetId="2" r:id="rId1"/>
  </sheets>
  <calcPr calcId="191029"/>
</workbook>
</file>

<file path=xl/calcChain.xml><?xml version="1.0" encoding="utf-8"?>
<calcChain xmlns="http://schemas.openxmlformats.org/spreadsheetml/2006/main">
  <c r="P15" i="2" l="1"/>
  <c r="P17" i="2"/>
  <c r="P24" i="2"/>
  <c r="P38" i="2"/>
  <c r="P42" i="2"/>
  <c r="P45" i="2"/>
  <c r="P48" i="2"/>
  <c r="N3" i="2" l="1"/>
  <c r="E15" i="2"/>
  <c r="F15" i="2"/>
  <c r="G15" i="2"/>
  <c r="H15" i="2"/>
  <c r="I15" i="2"/>
  <c r="J15" i="2"/>
  <c r="K15" i="2"/>
  <c r="L15" i="2"/>
  <c r="M15" i="2"/>
  <c r="E17" i="2"/>
  <c r="F17" i="2"/>
  <c r="G17" i="2"/>
  <c r="H17" i="2"/>
  <c r="I17" i="2"/>
  <c r="J17" i="2"/>
  <c r="K17" i="2"/>
  <c r="L17" i="2"/>
  <c r="M17" i="2"/>
  <c r="E24" i="2"/>
  <c r="F24" i="2"/>
  <c r="G24" i="2"/>
  <c r="H24" i="2"/>
  <c r="I24" i="2"/>
  <c r="J24" i="2"/>
  <c r="K24" i="2"/>
  <c r="L24" i="2"/>
  <c r="M24" i="2"/>
  <c r="E38" i="2"/>
  <c r="F38" i="2"/>
  <c r="G38" i="2"/>
  <c r="H38" i="2"/>
  <c r="I38" i="2"/>
  <c r="J38" i="2"/>
  <c r="K38" i="2"/>
  <c r="L38" i="2"/>
  <c r="M38" i="2"/>
  <c r="E42" i="2"/>
  <c r="F42" i="2"/>
  <c r="G42" i="2"/>
  <c r="H42" i="2"/>
  <c r="I42" i="2"/>
  <c r="J42" i="2"/>
  <c r="K42" i="2"/>
  <c r="L42" i="2"/>
  <c r="M42" i="2"/>
  <c r="E45" i="2"/>
  <c r="F45" i="2"/>
  <c r="G45" i="2"/>
  <c r="H45" i="2"/>
  <c r="I45" i="2"/>
  <c r="J45" i="2"/>
  <c r="K45" i="2"/>
  <c r="L45" i="2"/>
  <c r="M45" i="2"/>
  <c r="E48" i="2"/>
  <c r="F48" i="2"/>
  <c r="G48" i="2"/>
  <c r="H48" i="2"/>
  <c r="I48" i="2"/>
  <c r="J48" i="2"/>
  <c r="K48" i="2"/>
  <c r="L48" i="2"/>
  <c r="M48" i="2"/>
  <c r="Q4" i="2"/>
  <c r="Q5" i="2"/>
  <c r="Q6" i="2"/>
  <c r="Q7" i="2"/>
  <c r="Q8" i="2"/>
  <c r="Q9" i="2"/>
  <c r="Q10" i="2"/>
  <c r="Q11" i="2"/>
  <c r="Q12" i="2"/>
  <c r="Q13" i="2"/>
  <c r="Q14" i="2"/>
  <c r="Q16" i="2"/>
  <c r="Q18" i="2"/>
  <c r="Q19" i="2"/>
  <c r="Q20" i="2"/>
  <c r="Q21" i="2"/>
  <c r="Q22" i="2"/>
  <c r="Q23" i="2"/>
  <c r="Q25" i="2"/>
  <c r="Q26" i="2"/>
  <c r="Q27" i="2"/>
  <c r="Q28" i="2"/>
  <c r="Q29" i="2"/>
  <c r="Q30" i="2"/>
  <c r="Q31" i="2"/>
  <c r="Q32" i="2"/>
  <c r="Q33" i="2"/>
  <c r="Q34" i="2"/>
  <c r="Q35" i="2"/>
  <c r="Q36" i="2"/>
  <c r="Q37" i="2"/>
  <c r="Q39" i="2"/>
  <c r="Q40" i="2"/>
  <c r="Q41" i="2"/>
  <c r="Q43" i="2"/>
  <c r="Q44" i="2"/>
  <c r="Q46" i="2"/>
  <c r="Q47" i="2"/>
  <c r="Q3" i="2"/>
  <c r="R4" i="2"/>
  <c r="R5" i="2"/>
  <c r="R6" i="2"/>
  <c r="R7" i="2"/>
  <c r="R8" i="2"/>
  <c r="R9" i="2"/>
  <c r="R10" i="2"/>
  <c r="R11" i="2"/>
  <c r="R12" i="2"/>
  <c r="R13" i="2"/>
  <c r="R14" i="2"/>
  <c r="R16" i="2"/>
  <c r="R18" i="2"/>
  <c r="R19" i="2"/>
  <c r="R20" i="2"/>
  <c r="R21" i="2"/>
  <c r="R22" i="2"/>
  <c r="R23" i="2"/>
  <c r="R25" i="2"/>
  <c r="R26" i="2"/>
  <c r="R27" i="2"/>
  <c r="R28" i="2"/>
  <c r="R29" i="2"/>
  <c r="R30" i="2"/>
  <c r="R31" i="2"/>
  <c r="R32" i="2"/>
  <c r="R33" i="2"/>
  <c r="R34" i="2"/>
  <c r="R35" i="2"/>
  <c r="R36" i="2"/>
  <c r="R37" i="2"/>
  <c r="R39" i="2"/>
  <c r="R40" i="2"/>
  <c r="R41" i="2"/>
  <c r="R43" i="2"/>
  <c r="R44" i="2"/>
  <c r="R46" i="2"/>
  <c r="R47" i="2"/>
  <c r="R3" i="2"/>
  <c r="O48" i="2"/>
  <c r="D48" i="2"/>
  <c r="O45" i="2"/>
  <c r="D45" i="2"/>
  <c r="O42" i="2"/>
  <c r="D42" i="2"/>
  <c r="O38" i="2"/>
  <c r="D38" i="2"/>
  <c r="O24" i="2"/>
  <c r="D24" i="2"/>
  <c r="O17" i="2"/>
  <c r="D17" i="2"/>
  <c r="O15" i="2"/>
  <c r="D15" i="2"/>
  <c r="N4" i="2"/>
  <c r="N5" i="2"/>
  <c r="N6" i="2"/>
  <c r="N7" i="2"/>
  <c r="N8" i="2"/>
  <c r="N9" i="2"/>
  <c r="N10" i="2"/>
  <c r="N11" i="2"/>
  <c r="N12" i="2"/>
  <c r="N13" i="2"/>
  <c r="N14" i="2"/>
  <c r="N16" i="2"/>
  <c r="N18" i="2"/>
  <c r="N19" i="2"/>
  <c r="N20" i="2"/>
  <c r="N21" i="2"/>
  <c r="N22" i="2"/>
  <c r="N23" i="2"/>
  <c r="N25" i="2"/>
  <c r="N26" i="2"/>
  <c r="N27" i="2"/>
  <c r="N28" i="2"/>
  <c r="N29" i="2"/>
  <c r="N30" i="2"/>
  <c r="N31" i="2"/>
  <c r="N32" i="2"/>
  <c r="N33" i="2"/>
  <c r="N34" i="2"/>
  <c r="N35" i="2"/>
  <c r="N36" i="2"/>
  <c r="N37" i="2"/>
  <c r="N39" i="2"/>
  <c r="N40" i="2"/>
  <c r="N41" i="2"/>
  <c r="N43" i="2"/>
  <c r="N44" i="2"/>
  <c r="N46" i="2"/>
  <c r="N47" i="2"/>
  <c r="Q17" i="2" l="1"/>
  <c r="Q38" i="2"/>
  <c r="Q45" i="2"/>
  <c r="Q42" i="2"/>
  <c r="Q15" i="2"/>
  <c r="R24" i="2"/>
  <c r="R48" i="2"/>
  <c r="N15" i="2"/>
  <c r="R15" i="2"/>
  <c r="R42" i="2"/>
  <c r="N45" i="2"/>
  <c r="Q48" i="2"/>
  <c r="Q24" i="2"/>
  <c r="R38" i="2"/>
  <c r="R45" i="2"/>
  <c r="N38" i="2"/>
  <c r="N42" i="2"/>
  <c r="R17" i="2"/>
  <c r="N17" i="2"/>
  <c r="N24" i="2"/>
  <c r="N48" i="2"/>
  <c r="L49" i="2" s="1"/>
  <c r="G49" i="2" l="1"/>
  <c r="K49" i="2"/>
  <c r="E49" i="2"/>
  <c r="I49" i="2"/>
  <c r="M49" i="2"/>
  <c r="F49" i="2"/>
  <c r="J49" i="2"/>
  <c r="H49" i="2"/>
  <c r="N49" i="2"/>
  <c r="D49" i="2"/>
</calcChain>
</file>

<file path=xl/sharedStrings.xml><?xml version="1.0" encoding="utf-8"?>
<sst xmlns="http://schemas.openxmlformats.org/spreadsheetml/2006/main" count="117" uniqueCount="72">
  <si>
    <t>亞洲地區</t>
  </si>
  <si>
    <t>香港.澳門 HongKong. Macao</t>
  </si>
  <si>
    <t>大陸 Mainland China</t>
  </si>
  <si>
    <t>日本 Japan</t>
  </si>
  <si>
    <t>韓國 Korea,Republic of</t>
  </si>
  <si>
    <t>印度 India</t>
  </si>
  <si>
    <t>中東 Middle East</t>
  </si>
  <si>
    <t>東南亞地區</t>
  </si>
  <si>
    <t>馬來西亞 Malaysia</t>
  </si>
  <si>
    <t>新加坡 Singapore</t>
  </si>
  <si>
    <t>印尼 Indonesia</t>
  </si>
  <si>
    <t>菲律賓 Philippines</t>
  </si>
  <si>
    <t>泰國 Thailand</t>
  </si>
  <si>
    <t>越南 Vietnam</t>
  </si>
  <si>
    <t>東南亞其他地區 Others</t>
  </si>
  <si>
    <t>東南亞小計 Sub-Total</t>
  </si>
  <si>
    <t>亞洲其他地區 Others</t>
  </si>
  <si>
    <t>亞洲合計 Total</t>
  </si>
  <si>
    <t>美洲地區</t>
  </si>
  <si>
    <t>加拿大 Canada</t>
  </si>
  <si>
    <t>美國 United States of America</t>
  </si>
  <si>
    <t>墨西哥 Mexico</t>
  </si>
  <si>
    <t>巴西 Brazil</t>
  </si>
  <si>
    <t>阿根廷 Argentina</t>
  </si>
  <si>
    <t>美洲其他地區 Others</t>
  </si>
  <si>
    <t>美洲合計 Total</t>
  </si>
  <si>
    <t>歐洲地區</t>
  </si>
  <si>
    <t>比利時 Belgium</t>
  </si>
  <si>
    <t>法國 France</t>
  </si>
  <si>
    <t>德國 Germany</t>
  </si>
  <si>
    <t>義大利 Italy</t>
  </si>
  <si>
    <t>荷蘭 Netherlands</t>
  </si>
  <si>
    <t>瑞士 Switzerland</t>
  </si>
  <si>
    <t>西班牙 Spain</t>
  </si>
  <si>
    <t>英國 United Kingdom</t>
  </si>
  <si>
    <t>奧地利 Austria</t>
  </si>
  <si>
    <t>希臘 Greece</t>
  </si>
  <si>
    <t>瑞典 Sweden</t>
  </si>
  <si>
    <t>俄羅斯 Russian Federation</t>
  </si>
  <si>
    <t>歐洲其他地區 Others</t>
  </si>
  <si>
    <t>歐洲合計 Total</t>
  </si>
  <si>
    <t>大洋洲</t>
  </si>
  <si>
    <t>澳大利亞 Australia</t>
  </si>
  <si>
    <t>紐西蘭 New Zealand</t>
  </si>
  <si>
    <t>大洋洲其他地區 Others</t>
  </si>
  <si>
    <t>大洋洲合計 Total</t>
  </si>
  <si>
    <t>非洲地區</t>
  </si>
  <si>
    <t>南非 S. Africa</t>
  </si>
  <si>
    <t>非洲其他地區 Others</t>
  </si>
  <si>
    <t>非洲合計 Total</t>
  </si>
  <si>
    <t>未列明 Unstated</t>
  </si>
  <si>
    <t>總計 Grand Total</t>
  </si>
  <si>
    <t>居住地
Place of residence</t>
    <phoneticPr fontId="2" type="noConversion"/>
  </si>
  <si>
    <t>1夜
(人次)
1 Night
(Persons)</t>
  </si>
  <si>
    <t>2夜
(人次)
2 Nights
(Persons)</t>
  </si>
  <si>
    <t>3夜
(人次)
3 Nights
(Persons)</t>
  </si>
  <si>
    <t>4夜
(人次)
4 Nights
(Persons)</t>
  </si>
  <si>
    <t>5至7夜
(人次)
5-7 Nights
(Persons)</t>
  </si>
  <si>
    <t>8至15夜
(人次)
8-15 Nights
(Persons)</t>
  </si>
  <si>
    <t>16至30夜
(人次)
16-30 Nights
(Persons)</t>
  </si>
  <si>
    <t>31至60夜
(人次)
31-60 Nights
(Persons)</t>
  </si>
  <si>
    <r>
      <t xml:space="preserve">停留夜數合計
</t>
    </r>
    <r>
      <rPr>
        <sz val="10"/>
        <rFont val="Times New Roman"/>
        <family val="1"/>
      </rPr>
      <t>Total Visitor
Nights</t>
    </r>
    <phoneticPr fontId="2" type="noConversion"/>
  </si>
  <si>
    <r>
      <t>百分比</t>
    </r>
    <r>
      <rPr>
        <sz val="10"/>
        <rFont val="Times New Roman"/>
        <family val="1"/>
      </rPr>
      <t xml:space="preserve"> Share(%)</t>
    </r>
    <phoneticPr fontId="2" type="noConversion"/>
  </si>
  <si>
    <r>
      <t>90</t>
    </r>
    <r>
      <rPr>
        <sz val="10"/>
        <rFont val="細明體"/>
        <family val="3"/>
        <charset val="136"/>
      </rPr>
      <t xml:space="preserve">夜以上
</t>
    </r>
    <r>
      <rPr>
        <sz val="10"/>
        <rFont val="Times New Roman"/>
        <family val="1"/>
      </rPr>
      <t>(</t>
    </r>
    <r>
      <rPr>
        <sz val="10"/>
        <rFont val="細明體"/>
        <family val="3"/>
        <charset val="136"/>
      </rPr>
      <t>人次</t>
    </r>
    <r>
      <rPr>
        <sz val="10"/>
        <rFont val="Times New Roman"/>
        <family val="1"/>
      </rPr>
      <t>)
Over 90 Nights
(Persons)</t>
    </r>
    <phoneticPr fontId="1" type="noConversion"/>
  </si>
  <si>
    <t>註:「平均停留夜數」之計算，是以停留夜數1至90夜為計算基礎。</t>
  </si>
  <si>
    <r>
      <t>61</t>
    </r>
    <r>
      <rPr>
        <sz val="10"/>
        <rFont val="細明體"/>
        <family val="3"/>
        <charset val="136"/>
      </rPr>
      <t>至</t>
    </r>
    <r>
      <rPr>
        <sz val="10"/>
        <rFont val="Times New Roman"/>
        <family val="1"/>
      </rPr>
      <t>90</t>
    </r>
    <r>
      <rPr>
        <sz val="10"/>
        <rFont val="細明體"/>
        <family val="3"/>
        <charset val="136"/>
      </rPr>
      <t xml:space="preserve">夜
</t>
    </r>
    <r>
      <rPr>
        <sz val="10"/>
        <rFont val="Times New Roman"/>
        <family val="1"/>
      </rPr>
      <t>(</t>
    </r>
    <r>
      <rPr>
        <sz val="10"/>
        <rFont val="細明體"/>
        <family val="3"/>
        <charset val="136"/>
      </rPr>
      <t>人次</t>
    </r>
    <r>
      <rPr>
        <sz val="10"/>
        <rFont val="Times New Roman"/>
        <family val="1"/>
      </rPr>
      <t>)
61-90 Nights
(Persons)</t>
    </r>
    <phoneticPr fontId="1" type="noConversion"/>
  </si>
  <si>
    <r>
      <t>停留</t>
    </r>
    <r>
      <rPr>
        <sz val="10"/>
        <rFont val="Times New Roman"/>
        <family val="1"/>
      </rPr>
      <t>1-90</t>
    </r>
    <r>
      <rPr>
        <sz val="10"/>
        <rFont val="新細明體"/>
        <family val="1"/>
        <charset val="136"/>
      </rPr>
      <t xml:space="preserve">夜數合計
</t>
    </r>
    <r>
      <rPr>
        <sz val="10"/>
        <rFont val="Times New Roman"/>
        <family val="1"/>
      </rPr>
      <t>Total Visitor
1-90 Nights
(Nights)</t>
    </r>
    <phoneticPr fontId="2" type="noConversion"/>
  </si>
  <si>
    <t>人次合計
(人次)
Total Visitors
(Persons)</t>
    <phoneticPr fontId="1" type="noConversion"/>
  </si>
  <si>
    <t>停留1-90夜人次合計
Total Visitors
1-90 Nights
(Persons)</t>
    <phoneticPr fontId="2" type="noConversion"/>
  </si>
  <si>
    <t>平均停留夜數
(夜數)
Average Length of Stay(Nights)</t>
    <phoneticPr fontId="2" type="noConversion"/>
  </si>
  <si>
    <t/>
  </si>
  <si>
    <t>表1-8  112年1至10月來臺旅客人次～按停留夜數分
Table 1-8  Visitor Arrivals by Length of Stay,
January-October,2023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</si>
</sst>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0.00_ "/>
  </numFmts>
  <fonts count="7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16"/>
      <name val="標楷體"/>
      <family val="4"/>
      <charset val="136"/>
    </font>
    <font>
      <sz val="10"/>
      <name val="新細明體"/>
      <family val="1"/>
      <charset val="136"/>
    </font>
    <font>
      <sz val="10"/>
      <name val="Times New Roman"/>
      <family val="1"/>
    </font>
    <font>
      <sz val="10"/>
      <name val="細明體"/>
      <family val="3"/>
      <charset val="136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0" fillId="0" borderId="0" xfId="0" applyAlignment="1"/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76" fontId="4" fillId="0" borderId="2" xfId="0" applyNumberFormat="1" applyFont="1" applyBorder="1" applyAlignment="1"/>
    <xf numFmtId="176" fontId="4" fillId="0" borderId="0" xfId="0" applyNumberFormat="1" applyFont="1" applyAlignment="1"/>
    <xf numFmtId="177" fontId="4" fillId="0" borderId="0" xfId="0" applyNumberFormat="1" applyFont="1" applyAlignment="1"/>
    <xf numFmtId="0" fontId="4" fillId="0" borderId="0" xfId="0" applyFont="1" applyAlignment="1"/>
    <xf numFmtId="176" fontId="4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176" fontId="4" fillId="0" borderId="0" xfId="0" applyNumberFormat="1" applyFont="1" applyBorder="1" applyAlignment="1"/>
    <xf numFmtId="0" fontId="4" fillId="0" borderId="4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textRotation="255"/>
    </xf>
    <xf numFmtId="0" fontId="0" fillId="0" borderId="0" xfId="0" applyAlignment="1">
      <alignment vertical="center" textRotation="255"/>
    </xf>
    <xf numFmtId="0" fontId="4" fillId="0" borderId="2" xfId="0" applyFont="1" applyBorder="1" applyAlignment="1"/>
    <xf numFmtId="0" fontId="4" fillId="0" borderId="0" xfId="0" applyFont="1" applyAlignment="1"/>
    <xf numFmtId="0" fontId="4" fillId="0" borderId="0" xfId="0" applyFont="1" applyAlignment="1">
      <alignment vertical="center" textRotation="255"/>
    </xf>
    <xf numFmtId="0" fontId="3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</cellXfs>
  <cellStyles count="1">
    <cellStyle name="一般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51"/>
  <sheetViews>
    <sheetView tabSelected="1" zoomScale="85" zoomScaleNormal="85" workbookViewId="0">
      <pane ySplit="2" topLeftCell="A3" activePane="bottomLeft" state="frozen"/>
      <selection pane="bottomLeft" sqref="A1:R1"/>
    </sheetView>
  </sheetViews>
  <sheetFormatPr defaultRowHeight="16.5" x14ac:dyDescent="0.25"/>
  <cols>
    <col min="1" max="1" width="3.625" style="1" customWidth="1"/>
    <col min="2" max="2" width="3.5" style="1" customWidth="1"/>
    <col min="3" max="3" width="19.5" style="1" customWidth="1"/>
    <col min="4" max="4" width="9.5" style="1" customWidth="1"/>
    <col min="5" max="5" width="8.875" style="1" customWidth="1"/>
    <col min="6" max="7" width="9.375" style="1" customWidth="1"/>
    <col min="8" max="12" width="10.125" style="1" customWidth="1"/>
    <col min="13" max="13" width="10.875" style="1" customWidth="1"/>
    <col min="14" max="14" width="11.75" style="1" customWidth="1"/>
    <col min="15" max="15" width="11.5" style="1" customWidth="1"/>
    <col min="16" max="16" width="14.75" style="1" customWidth="1"/>
    <col min="17" max="17" width="17.25" style="1" customWidth="1"/>
    <col min="18" max="18" width="12.5" style="1" customWidth="1"/>
    <col min="19" max="19" width="7.375" style="1" customWidth="1"/>
  </cols>
  <sheetData>
    <row r="1" spans="1:19" ht="57.75" customHeight="1" x14ac:dyDescent="0.25">
      <c r="A1" s="20" t="s">
        <v>71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</row>
    <row r="2" spans="1:19" ht="78" customHeight="1" x14ac:dyDescent="0.25">
      <c r="A2" s="14" t="s">
        <v>52</v>
      </c>
      <c r="B2" s="14"/>
      <c r="C2" s="14"/>
      <c r="D2" s="2" t="s">
        <v>53</v>
      </c>
      <c r="E2" s="2" t="s">
        <v>54</v>
      </c>
      <c r="F2" s="2" t="s">
        <v>55</v>
      </c>
      <c r="G2" s="2" t="s">
        <v>56</v>
      </c>
      <c r="H2" s="2" t="s">
        <v>57</v>
      </c>
      <c r="I2" s="2" t="s">
        <v>58</v>
      </c>
      <c r="J2" s="2" t="s">
        <v>59</v>
      </c>
      <c r="K2" s="2" t="s">
        <v>60</v>
      </c>
      <c r="L2" s="2" t="s">
        <v>65</v>
      </c>
      <c r="M2" s="2" t="s">
        <v>63</v>
      </c>
      <c r="N2" s="2" t="s">
        <v>67</v>
      </c>
      <c r="O2" s="3" t="s">
        <v>61</v>
      </c>
      <c r="P2" s="10" t="s">
        <v>66</v>
      </c>
      <c r="Q2" s="10" t="s">
        <v>68</v>
      </c>
      <c r="R2" s="10" t="s">
        <v>69</v>
      </c>
    </row>
    <row r="3" spans="1:19" x14ac:dyDescent="0.25">
      <c r="A3" s="15" t="s">
        <v>0</v>
      </c>
      <c r="B3" s="17" t="s">
        <v>1</v>
      </c>
      <c r="C3" s="17"/>
      <c r="D3" s="4">
        <v>36893</v>
      </c>
      <c r="E3" s="4">
        <v>82572</v>
      </c>
      <c r="F3" s="4">
        <v>200173</v>
      </c>
      <c r="G3" s="4">
        <v>234235</v>
      </c>
      <c r="H3" s="4">
        <v>241074</v>
      </c>
      <c r="I3" s="4">
        <v>68265</v>
      </c>
      <c r="J3" s="4">
        <v>12883</v>
      </c>
      <c r="K3" s="4">
        <v>2078</v>
      </c>
      <c r="L3" s="4">
        <v>1233</v>
      </c>
      <c r="M3" s="4">
        <v>57761</v>
      </c>
      <c r="N3" s="11">
        <f>SUM(D3:M3)</f>
        <v>937167</v>
      </c>
      <c r="O3" s="4">
        <v>7726775</v>
      </c>
      <c r="P3" s="4">
        <v>4256479</v>
      </c>
      <c r="Q3" s="11">
        <f>SUM(D3:L3)</f>
        <v>879406</v>
      </c>
      <c r="R3" s="6">
        <f t="shared" ref="R3:R48" si="0">IF(P3&lt;&gt;0,P3/SUM(D3:L3),0)</f>
        <v>4.8401750727195401</v>
      </c>
      <c r="S3" s="13" t="s">
        <v>70</v>
      </c>
    </row>
    <row r="4" spans="1:19" x14ac:dyDescent="0.25">
      <c r="A4" s="16"/>
      <c r="B4" s="18" t="s">
        <v>2</v>
      </c>
      <c r="C4" s="18"/>
      <c r="D4" s="5">
        <v>3530</v>
      </c>
      <c r="E4" s="5">
        <v>4675</v>
      </c>
      <c r="F4" s="5">
        <v>6108</v>
      </c>
      <c r="G4" s="5">
        <v>7529</v>
      </c>
      <c r="H4" s="5">
        <v>16964</v>
      </c>
      <c r="I4" s="5">
        <v>20968</v>
      </c>
      <c r="J4" s="5">
        <v>14204</v>
      </c>
      <c r="K4" s="5">
        <v>7824</v>
      </c>
      <c r="L4" s="5">
        <v>6583</v>
      </c>
      <c r="M4" s="5">
        <v>73711</v>
      </c>
      <c r="N4" s="11">
        <f t="shared" ref="N4:N14" si="1">SUM(D4:M4)</f>
        <v>162096</v>
      </c>
      <c r="O4" s="5">
        <v>9718407</v>
      </c>
      <c r="P4" s="5">
        <v>1593511</v>
      </c>
      <c r="Q4" s="11">
        <f t="shared" ref="Q4:Q48" si="2">SUM(D4:L4)</f>
        <v>88385</v>
      </c>
      <c r="R4" s="6">
        <f t="shared" si="0"/>
        <v>18.029201787633649</v>
      </c>
      <c r="S4" s="13" t="s">
        <v>70</v>
      </c>
    </row>
    <row r="5" spans="1:19" x14ac:dyDescent="0.25">
      <c r="A5" s="16"/>
      <c r="B5" s="18" t="s">
        <v>3</v>
      </c>
      <c r="C5" s="18"/>
      <c r="D5" s="5">
        <v>39586</v>
      </c>
      <c r="E5" s="5">
        <v>163910</v>
      </c>
      <c r="F5" s="5">
        <v>209845</v>
      </c>
      <c r="G5" s="5">
        <v>83301</v>
      </c>
      <c r="H5" s="5">
        <v>65268</v>
      </c>
      <c r="I5" s="5">
        <v>32794</v>
      </c>
      <c r="J5" s="5">
        <v>16639</v>
      </c>
      <c r="K5" s="5">
        <v>12796</v>
      </c>
      <c r="L5" s="5">
        <v>8564</v>
      </c>
      <c r="M5" s="5">
        <v>51060</v>
      </c>
      <c r="N5" s="11">
        <f t="shared" si="1"/>
        <v>683763</v>
      </c>
      <c r="O5" s="5">
        <v>10385332</v>
      </c>
      <c r="P5" s="5">
        <v>3622016</v>
      </c>
      <c r="Q5" s="11">
        <f t="shared" si="2"/>
        <v>632703</v>
      </c>
      <c r="R5" s="6">
        <f t="shared" si="0"/>
        <v>5.7246701849050821</v>
      </c>
      <c r="S5" s="13" t="s">
        <v>70</v>
      </c>
    </row>
    <row r="6" spans="1:19" x14ac:dyDescent="0.25">
      <c r="A6" s="16"/>
      <c r="B6" s="18" t="s">
        <v>4</v>
      </c>
      <c r="C6" s="18"/>
      <c r="D6" s="5">
        <v>14231</v>
      </c>
      <c r="E6" s="5">
        <v>74111</v>
      </c>
      <c r="F6" s="5">
        <v>289902</v>
      </c>
      <c r="G6" s="5">
        <v>86744</v>
      </c>
      <c r="H6" s="5">
        <v>44966</v>
      </c>
      <c r="I6" s="5">
        <v>14173</v>
      </c>
      <c r="J6" s="5">
        <v>5649</v>
      </c>
      <c r="K6" s="5">
        <v>4263</v>
      </c>
      <c r="L6" s="5">
        <v>2859</v>
      </c>
      <c r="M6" s="5">
        <v>15303</v>
      </c>
      <c r="N6" s="11">
        <f t="shared" si="1"/>
        <v>552201</v>
      </c>
      <c r="O6" s="5">
        <v>4630279</v>
      </c>
      <c r="P6" s="5">
        <v>2303946</v>
      </c>
      <c r="Q6" s="11">
        <f t="shared" si="2"/>
        <v>536898</v>
      </c>
      <c r="R6" s="6">
        <f t="shared" si="0"/>
        <v>4.2912173261960369</v>
      </c>
      <c r="S6" s="13" t="s">
        <v>70</v>
      </c>
    </row>
    <row r="7" spans="1:19" x14ac:dyDescent="0.25">
      <c r="A7" s="16"/>
      <c r="B7" s="18" t="s">
        <v>5</v>
      </c>
      <c r="C7" s="18"/>
      <c r="D7" s="5">
        <v>1628</v>
      </c>
      <c r="E7" s="5">
        <v>1319</v>
      </c>
      <c r="F7" s="5">
        <v>2134</v>
      </c>
      <c r="G7" s="5">
        <v>2391</v>
      </c>
      <c r="H7" s="5">
        <v>4483</v>
      </c>
      <c r="I7" s="5">
        <v>3040</v>
      </c>
      <c r="J7" s="5">
        <v>1555</v>
      </c>
      <c r="K7" s="5">
        <v>1886</v>
      </c>
      <c r="L7" s="5">
        <v>960</v>
      </c>
      <c r="M7" s="5">
        <v>6216</v>
      </c>
      <c r="N7" s="11">
        <f t="shared" si="1"/>
        <v>25612</v>
      </c>
      <c r="O7" s="5">
        <v>2309920</v>
      </c>
      <c r="P7" s="5">
        <v>278652</v>
      </c>
      <c r="Q7" s="11">
        <f t="shared" si="2"/>
        <v>19396</v>
      </c>
      <c r="R7" s="6">
        <f t="shared" si="0"/>
        <v>14.366467312848011</v>
      </c>
      <c r="S7" s="13" t="s">
        <v>70</v>
      </c>
    </row>
    <row r="8" spans="1:19" x14ac:dyDescent="0.25">
      <c r="A8" s="16"/>
      <c r="B8" s="18" t="s">
        <v>6</v>
      </c>
      <c r="C8" s="18"/>
      <c r="D8" s="5">
        <v>613</v>
      </c>
      <c r="E8" s="5">
        <v>982</v>
      </c>
      <c r="F8" s="5">
        <v>1357</v>
      </c>
      <c r="G8" s="5">
        <v>1267</v>
      </c>
      <c r="H8" s="5">
        <v>2593</v>
      </c>
      <c r="I8" s="5">
        <v>2383</v>
      </c>
      <c r="J8" s="5">
        <v>1191</v>
      </c>
      <c r="K8" s="5">
        <v>497</v>
      </c>
      <c r="L8" s="5">
        <v>257</v>
      </c>
      <c r="M8" s="5">
        <v>1310</v>
      </c>
      <c r="N8" s="11">
        <f t="shared" si="1"/>
        <v>12450</v>
      </c>
      <c r="O8" s="5">
        <v>471973</v>
      </c>
      <c r="P8" s="5">
        <v>119960</v>
      </c>
      <c r="Q8" s="11">
        <f t="shared" si="2"/>
        <v>11140</v>
      </c>
      <c r="R8" s="6">
        <f t="shared" si="0"/>
        <v>10.768402154398563</v>
      </c>
      <c r="S8" s="13" t="s">
        <v>70</v>
      </c>
    </row>
    <row r="9" spans="1:19" x14ac:dyDescent="0.25">
      <c r="A9" s="16"/>
      <c r="B9" s="19" t="s">
        <v>7</v>
      </c>
      <c r="C9" s="7" t="s">
        <v>8</v>
      </c>
      <c r="D9" s="5">
        <v>14424</v>
      </c>
      <c r="E9" s="5">
        <v>6704</v>
      </c>
      <c r="F9" s="5">
        <v>19088</v>
      </c>
      <c r="G9" s="5">
        <v>40721</v>
      </c>
      <c r="H9" s="5">
        <v>136966</v>
      </c>
      <c r="I9" s="5">
        <v>54415</v>
      </c>
      <c r="J9" s="5">
        <v>12582</v>
      </c>
      <c r="K9" s="5">
        <v>5515</v>
      </c>
      <c r="L9" s="5">
        <v>3883</v>
      </c>
      <c r="M9" s="5">
        <v>31479</v>
      </c>
      <c r="N9" s="11">
        <f t="shared" si="1"/>
        <v>325777</v>
      </c>
      <c r="O9" s="5">
        <v>17979573</v>
      </c>
      <c r="P9" s="5">
        <v>2416945</v>
      </c>
      <c r="Q9" s="11">
        <f t="shared" si="2"/>
        <v>294298</v>
      </c>
      <c r="R9" s="6">
        <f t="shared" si="0"/>
        <v>8.2125770477543174</v>
      </c>
      <c r="S9" s="13" t="s">
        <v>70</v>
      </c>
    </row>
    <row r="10" spans="1:19" x14ac:dyDescent="0.25">
      <c r="A10" s="16"/>
      <c r="B10" s="19"/>
      <c r="C10" s="7" t="s">
        <v>9</v>
      </c>
      <c r="D10" s="5">
        <v>6081</v>
      </c>
      <c r="E10" s="5">
        <v>11742</v>
      </c>
      <c r="F10" s="5">
        <v>27837</v>
      </c>
      <c r="G10" s="5">
        <v>47475</v>
      </c>
      <c r="H10" s="5">
        <v>137889</v>
      </c>
      <c r="I10" s="5">
        <v>76915</v>
      </c>
      <c r="J10" s="5">
        <v>8796</v>
      </c>
      <c r="K10" s="5">
        <v>2023</v>
      </c>
      <c r="L10" s="5">
        <v>920</v>
      </c>
      <c r="M10" s="5">
        <v>4599</v>
      </c>
      <c r="N10" s="11">
        <f t="shared" si="1"/>
        <v>324277</v>
      </c>
      <c r="O10" s="5">
        <v>2944469</v>
      </c>
      <c r="P10" s="5">
        <v>2209335</v>
      </c>
      <c r="Q10" s="11">
        <f t="shared" si="2"/>
        <v>319678</v>
      </c>
      <c r="R10" s="6">
        <f t="shared" si="0"/>
        <v>6.9111261957344574</v>
      </c>
      <c r="S10" s="13" t="s">
        <v>70</v>
      </c>
    </row>
    <row r="11" spans="1:19" x14ac:dyDescent="0.25">
      <c r="A11" s="16"/>
      <c r="B11" s="19"/>
      <c r="C11" s="7" t="s">
        <v>10</v>
      </c>
      <c r="D11" s="5">
        <v>7727</v>
      </c>
      <c r="E11" s="5">
        <v>2287</v>
      </c>
      <c r="F11" s="5">
        <v>3946</v>
      </c>
      <c r="G11" s="5">
        <v>4958</v>
      </c>
      <c r="H11" s="5">
        <v>18449</v>
      </c>
      <c r="I11" s="5">
        <v>19139</v>
      </c>
      <c r="J11" s="5">
        <v>6457</v>
      </c>
      <c r="K11" s="5">
        <v>5209</v>
      </c>
      <c r="L11" s="5">
        <v>2136</v>
      </c>
      <c r="M11" s="5">
        <v>66813</v>
      </c>
      <c r="N11" s="11">
        <f t="shared" si="1"/>
        <v>137121</v>
      </c>
      <c r="O11" s="5">
        <v>94357965</v>
      </c>
      <c r="P11" s="5">
        <v>902241</v>
      </c>
      <c r="Q11" s="11">
        <f t="shared" si="2"/>
        <v>70308</v>
      </c>
      <c r="R11" s="6">
        <f t="shared" si="0"/>
        <v>12.832693292370712</v>
      </c>
      <c r="S11" s="13" t="s">
        <v>70</v>
      </c>
    </row>
    <row r="12" spans="1:19" x14ac:dyDescent="0.25">
      <c r="A12" s="16"/>
      <c r="B12" s="19"/>
      <c r="C12" s="7" t="s">
        <v>11</v>
      </c>
      <c r="D12" s="5">
        <v>9054</v>
      </c>
      <c r="E12" s="5">
        <v>19749</v>
      </c>
      <c r="F12" s="5">
        <v>49766</v>
      </c>
      <c r="G12" s="5">
        <v>40044</v>
      </c>
      <c r="H12" s="5">
        <v>40716</v>
      </c>
      <c r="I12" s="5">
        <v>26418</v>
      </c>
      <c r="J12" s="5">
        <v>3362</v>
      </c>
      <c r="K12" s="5">
        <v>4020</v>
      </c>
      <c r="L12" s="5">
        <v>2135</v>
      </c>
      <c r="M12" s="5">
        <v>71789</v>
      </c>
      <c r="N12" s="11">
        <f t="shared" si="1"/>
        <v>267053</v>
      </c>
      <c r="O12" s="5">
        <v>85545373</v>
      </c>
      <c r="P12" s="5">
        <v>1306891</v>
      </c>
      <c r="Q12" s="11">
        <f t="shared" si="2"/>
        <v>195264</v>
      </c>
      <c r="R12" s="6">
        <f t="shared" si="0"/>
        <v>6.6929439118321863</v>
      </c>
      <c r="S12" s="13" t="s">
        <v>70</v>
      </c>
    </row>
    <row r="13" spans="1:19" x14ac:dyDescent="0.25">
      <c r="A13" s="16"/>
      <c r="B13" s="19"/>
      <c r="C13" s="7" t="s">
        <v>12</v>
      </c>
      <c r="D13" s="5">
        <v>6947</v>
      </c>
      <c r="E13" s="5">
        <v>17560</v>
      </c>
      <c r="F13" s="5">
        <v>79200</v>
      </c>
      <c r="G13" s="5">
        <v>59980</v>
      </c>
      <c r="H13" s="5">
        <v>43011</v>
      </c>
      <c r="I13" s="5">
        <v>46618</v>
      </c>
      <c r="J13" s="5">
        <v>3480</v>
      </c>
      <c r="K13" s="5">
        <v>3727</v>
      </c>
      <c r="L13" s="5">
        <v>2833</v>
      </c>
      <c r="M13" s="5">
        <v>35253</v>
      </c>
      <c r="N13" s="11">
        <f t="shared" si="1"/>
        <v>298609</v>
      </c>
      <c r="O13" s="5">
        <v>35791055</v>
      </c>
      <c r="P13" s="5">
        <v>1781032</v>
      </c>
      <c r="Q13" s="11">
        <f t="shared" si="2"/>
        <v>263356</v>
      </c>
      <c r="R13" s="6">
        <f t="shared" si="0"/>
        <v>6.7628305411686087</v>
      </c>
      <c r="S13" s="13" t="s">
        <v>70</v>
      </c>
    </row>
    <row r="14" spans="1:19" x14ac:dyDescent="0.25">
      <c r="A14" s="16"/>
      <c r="B14" s="19"/>
      <c r="C14" s="7" t="s">
        <v>13</v>
      </c>
      <c r="D14" s="5">
        <v>1867</v>
      </c>
      <c r="E14" s="5">
        <v>6302</v>
      </c>
      <c r="F14" s="5">
        <v>22229</v>
      </c>
      <c r="G14" s="5">
        <v>65487</v>
      </c>
      <c r="H14" s="5">
        <v>21611</v>
      </c>
      <c r="I14" s="5">
        <v>20031</v>
      </c>
      <c r="J14" s="5">
        <v>7360</v>
      </c>
      <c r="K14" s="5">
        <v>8511</v>
      </c>
      <c r="L14" s="5">
        <v>11107</v>
      </c>
      <c r="M14" s="5">
        <v>137624</v>
      </c>
      <c r="N14" s="11">
        <f t="shared" si="1"/>
        <v>302129</v>
      </c>
      <c r="O14" s="5">
        <v>146174282</v>
      </c>
      <c r="P14" s="5">
        <v>2144172</v>
      </c>
      <c r="Q14" s="11">
        <f t="shared" si="2"/>
        <v>164505</v>
      </c>
      <c r="R14" s="6">
        <f t="shared" si="0"/>
        <v>13.034084070392996</v>
      </c>
      <c r="S14" s="13" t="s">
        <v>70</v>
      </c>
    </row>
    <row r="15" spans="1:19" x14ac:dyDescent="0.25">
      <c r="A15" s="16"/>
      <c r="B15" s="19"/>
      <c r="C15" s="7" t="s">
        <v>14</v>
      </c>
      <c r="D15" s="5">
        <f>D16-D9-D10-D11-D12-D13-D14</f>
        <v>727</v>
      </c>
      <c r="E15" s="5">
        <f t="shared" ref="E15:M15" si="3">E16-E9-E10-E11-E12-E13-E14</f>
        <v>461</v>
      </c>
      <c r="F15" s="5">
        <f t="shared" si="3"/>
        <v>913</v>
      </c>
      <c r="G15" s="5">
        <f t="shared" si="3"/>
        <v>1684</v>
      </c>
      <c r="H15" s="5">
        <f t="shared" si="3"/>
        <v>3514</v>
      </c>
      <c r="I15" s="5">
        <f t="shared" si="3"/>
        <v>2967</v>
      </c>
      <c r="J15" s="5">
        <f t="shared" si="3"/>
        <v>1637</v>
      </c>
      <c r="K15" s="5">
        <f t="shared" si="3"/>
        <v>541</v>
      </c>
      <c r="L15" s="5">
        <f t="shared" si="3"/>
        <v>273</v>
      </c>
      <c r="M15" s="5">
        <f t="shared" si="3"/>
        <v>2616</v>
      </c>
      <c r="N15" s="5">
        <f t="shared" ref="N15" si="4">N16-N9-N10-N11-N12-N13-N14</f>
        <v>15333</v>
      </c>
      <c r="O15" s="5">
        <f>O16-O9-O10-O11-O12-O13-O14</f>
        <v>1408587</v>
      </c>
      <c r="P15" s="5">
        <f>P16-P9-P10-P11-P12-P13-P14</f>
        <v>150731</v>
      </c>
      <c r="Q15" s="11">
        <f t="shared" si="2"/>
        <v>12717</v>
      </c>
      <c r="R15" s="6">
        <f t="shared" si="0"/>
        <v>11.852716835731698</v>
      </c>
      <c r="S15" s="13" t="s">
        <v>70</v>
      </c>
    </row>
    <row r="16" spans="1:19" x14ac:dyDescent="0.25">
      <c r="A16" s="16"/>
      <c r="B16" s="19"/>
      <c r="C16" s="7" t="s">
        <v>15</v>
      </c>
      <c r="D16" s="5">
        <v>46827</v>
      </c>
      <c r="E16" s="5">
        <v>64805</v>
      </c>
      <c r="F16" s="5">
        <v>202979</v>
      </c>
      <c r="G16" s="5">
        <v>260349</v>
      </c>
      <c r="H16" s="5">
        <v>402156</v>
      </c>
      <c r="I16" s="5">
        <v>246503</v>
      </c>
      <c r="J16" s="5">
        <v>43674</v>
      </c>
      <c r="K16" s="5">
        <v>29546</v>
      </c>
      <c r="L16" s="5">
        <v>23287</v>
      </c>
      <c r="M16" s="5">
        <v>350173</v>
      </c>
      <c r="N16" s="11">
        <f t="shared" ref="N16:N48" si="5">SUM(D16:M16)</f>
        <v>1670299</v>
      </c>
      <c r="O16" s="5">
        <v>384201304</v>
      </c>
      <c r="P16" s="5">
        <v>10911347</v>
      </c>
      <c r="Q16" s="11">
        <f t="shared" si="2"/>
        <v>1320126</v>
      </c>
      <c r="R16" s="6">
        <f t="shared" si="0"/>
        <v>8.2653830013195702</v>
      </c>
      <c r="S16" s="13" t="s">
        <v>70</v>
      </c>
    </row>
    <row r="17" spans="1:19" x14ac:dyDescent="0.25">
      <c r="A17" s="16"/>
      <c r="B17" s="18" t="s">
        <v>16</v>
      </c>
      <c r="C17" s="18"/>
      <c r="D17" s="5">
        <f>D18-D16-D3-D4-D5-D6-D7-D8</f>
        <v>1113</v>
      </c>
      <c r="E17" s="5">
        <f t="shared" ref="E17:M17" si="6">E18-E16-E3-E4-E5-E6-E7-E8</f>
        <v>3246</v>
      </c>
      <c r="F17" s="5">
        <f t="shared" si="6"/>
        <v>4495</v>
      </c>
      <c r="G17" s="5">
        <f t="shared" si="6"/>
        <v>3362</v>
      </c>
      <c r="H17" s="5">
        <f t="shared" si="6"/>
        <v>4229</v>
      </c>
      <c r="I17" s="5">
        <f t="shared" si="6"/>
        <v>2256</v>
      </c>
      <c r="J17" s="5">
        <f t="shared" si="6"/>
        <v>943</v>
      </c>
      <c r="K17" s="5">
        <f t="shared" si="6"/>
        <v>978</v>
      </c>
      <c r="L17" s="5">
        <f t="shared" si="6"/>
        <v>340</v>
      </c>
      <c r="M17" s="5">
        <f t="shared" si="6"/>
        <v>1942</v>
      </c>
      <c r="N17" s="11">
        <f t="shared" si="5"/>
        <v>22904</v>
      </c>
      <c r="O17" s="5">
        <f>O18-O16-O3-O4-O5-O6-O7-O8</f>
        <v>1132079</v>
      </c>
      <c r="P17" s="5">
        <f>P18-P16-P3-P4-P5-P6-P7-P8</f>
        <v>178616</v>
      </c>
      <c r="Q17" s="11">
        <f t="shared" si="2"/>
        <v>20962</v>
      </c>
      <c r="R17" s="6">
        <f t="shared" si="0"/>
        <v>8.5209426581433068</v>
      </c>
      <c r="S17" s="13" t="s">
        <v>70</v>
      </c>
    </row>
    <row r="18" spans="1:19" x14ac:dyDescent="0.25">
      <c r="A18" s="16"/>
      <c r="B18" s="18" t="s">
        <v>17</v>
      </c>
      <c r="C18" s="18"/>
      <c r="D18" s="5">
        <v>144421</v>
      </c>
      <c r="E18" s="5">
        <v>395620</v>
      </c>
      <c r="F18" s="5">
        <v>916993</v>
      </c>
      <c r="G18" s="5">
        <v>679178</v>
      </c>
      <c r="H18" s="5">
        <v>781733</v>
      </c>
      <c r="I18" s="5">
        <v>390382</v>
      </c>
      <c r="J18" s="5">
        <v>96738</v>
      </c>
      <c r="K18" s="5">
        <v>59868</v>
      </c>
      <c r="L18" s="5">
        <v>44083</v>
      </c>
      <c r="M18" s="5">
        <v>557476</v>
      </c>
      <c r="N18" s="11">
        <f t="shared" si="5"/>
        <v>4066492</v>
      </c>
      <c r="O18" s="5">
        <v>420576069</v>
      </c>
      <c r="P18" s="5">
        <v>23264527</v>
      </c>
      <c r="Q18" s="11">
        <f t="shared" si="2"/>
        <v>3509016</v>
      </c>
      <c r="R18" s="6">
        <f t="shared" si="0"/>
        <v>6.6299290171375675</v>
      </c>
      <c r="S18" s="13" t="s">
        <v>70</v>
      </c>
    </row>
    <row r="19" spans="1:19" x14ac:dyDescent="0.25">
      <c r="A19" s="19" t="s">
        <v>18</v>
      </c>
      <c r="B19" s="18" t="s">
        <v>19</v>
      </c>
      <c r="C19" s="18"/>
      <c r="D19" s="5">
        <v>5733</v>
      </c>
      <c r="E19" s="5">
        <v>4564</v>
      </c>
      <c r="F19" s="5">
        <v>7101</v>
      </c>
      <c r="G19" s="5">
        <v>6758</v>
      </c>
      <c r="H19" s="5">
        <v>11695</v>
      </c>
      <c r="I19" s="5">
        <v>12535</v>
      </c>
      <c r="J19" s="5">
        <v>7281</v>
      </c>
      <c r="K19" s="5">
        <v>3292</v>
      </c>
      <c r="L19" s="5">
        <v>1525</v>
      </c>
      <c r="M19" s="5">
        <v>9831</v>
      </c>
      <c r="N19" s="11">
        <f t="shared" si="5"/>
        <v>70315</v>
      </c>
      <c r="O19" s="5">
        <v>2000649</v>
      </c>
      <c r="P19" s="5">
        <v>679691</v>
      </c>
      <c r="Q19" s="11">
        <f t="shared" si="2"/>
        <v>60484</v>
      </c>
      <c r="R19" s="6">
        <f t="shared" si="0"/>
        <v>11.237533893261027</v>
      </c>
      <c r="S19" s="13" t="s">
        <v>70</v>
      </c>
    </row>
    <row r="20" spans="1:19" x14ac:dyDescent="0.25">
      <c r="A20" s="19"/>
      <c r="B20" s="18" t="s">
        <v>20</v>
      </c>
      <c r="C20" s="18"/>
      <c r="D20" s="5">
        <v>34208</v>
      </c>
      <c r="E20" s="5">
        <v>24251</v>
      </c>
      <c r="F20" s="5">
        <v>33371</v>
      </c>
      <c r="G20" s="5">
        <v>31911</v>
      </c>
      <c r="H20" s="5">
        <v>70081</v>
      </c>
      <c r="I20" s="5">
        <v>89811</v>
      </c>
      <c r="J20" s="5">
        <v>47303</v>
      </c>
      <c r="K20" s="5">
        <v>21335</v>
      </c>
      <c r="L20" s="5">
        <v>9855</v>
      </c>
      <c r="M20" s="5">
        <v>43341</v>
      </c>
      <c r="N20" s="11">
        <f t="shared" si="5"/>
        <v>405467</v>
      </c>
      <c r="O20" s="5">
        <v>9281542</v>
      </c>
      <c r="P20" s="5">
        <v>4385507</v>
      </c>
      <c r="Q20" s="11">
        <f t="shared" si="2"/>
        <v>362126</v>
      </c>
      <c r="R20" s="6">
        <f t="shared" si="0"/>
        <v>12.110444983237878</v>
      </c>
      <c r="S20" s="13" t="s">
        <v>70</v>
      </c>
    </row>
    <row r="21" spans="1:19" x14ac:dyDescent="0.25">
      <c r="A21" s="19"/>
      <c r="B21" s="18" t="s">
        <v>21</v>
      </c>
      <c r="C21" s="18"/>
      <c r="D21" s="5">
        <v>168</v>
      </c>
      <c r="E21" s="5">
        <v>140</v>
      </c>
      <c r="F21" s="5">
        <v>162</v>
      </c>
      <c r="G21" s="5">
        <v>189</v>
      </c>
      <c r="H21" s="5">
        <v>449</v>
      </c>
      <c r="I21" s="5">
        <v>389</v>
      </c>
      <c r="J21" s="5">
        <v>349</v>
      </c>
      <c r="K21" s="5">
        <v>152</v>
      </c>
      <c r="L21" s="5">
        <v>63</v>
      </c>
      <c r="M21" s="5">
        <v>517</v>
      </c>
      <c r="N21" s="11">
        <f t="shared" si="5"/>
        <v>2578</v>
      </c>
      <c r="O21" s="5">
        <v>122534</v>
      </c>
      <c r="P21" s="5">
        <v>27699</v>
      </c>
      <c r="Q21" s="11">
        <f t="shared" si="2"/>
        <v>2061</v>
      </c>
      <c r="R21" s="6">
        <f t="shared" si="0"/>
        <v>13.439592430858806</v>
      </c>
      <c r="S21" s="13" t="s">
        <v>70</v>
      </c>
    </row>
    <row r="22" spans="1:19" x14ac:dyDescent="0.25">
      <c r="A22" s="19"/>
      <c r="B22" s="18" t="s">
        <v>22</v>
      </c>
      <c r="C22" s="18"/>
      <c r="D22" s="5">
        <v>88</v>
      </c>
      <c r="E22" s="5">
        <v>155</v>
      </c>
      <c r="F22" s="5">
        <v>204</v>
      </c>
      <c r="G22" s="5">
        <v>217</v>
      </c>
      <c r="H22" s="5">
        <v>481</v>
      </c>
      <c r="I22" s="5">
        <v>399</v>
      </c>
      <c r="J22" s="5">
        <v>273</v>
      </c>
      <c r="K22" s="5">
        <v>158</v>
      </c>
      <c r="L22" s="5">
        <v>87</v>
      </c>
      <c r="M22" s="5">
        <v>377</v>
      </c>
      <c r="N22" s="11">
        <f t="shared" si="5"/>
        <v>2439</v>
      </c>
      <c r="O22" s="5">
        <v>138497</v>
      </c>
      <c r="P22" s="5">
        <v>28818</v>
      </c>
      <c r="Q22" s="11">
        <f t="shared" si="2"/>
        <v>2062</v>
      </c>
      <c r="R22" s="6">
        <f t="shared" si="0"/>
        <v>13.975751697381183</v>
      </c>
      <c r="S22" s="13" t="s">
        <v>70</v>
      </c>
    </row>
    <row r="23" spans="1:19" x14ac:dyDescent="0.25">
      <c r="A23" s="19"/>
      <c r="B23" s="18" t="s">
        <v>23</v>
      </c>
      <c r="C23" s="18"/>
      <c r="D23" s="5">
        <v>24</v>
      </c>
      <c r="E23" s="5">
        <v>31</v>
      </c>
      <c r="F23" s="5">
        <v>41</v>
      </c>
      <c r="G23" s="5">
        <v>43</v>
      </c>
      <c r="H23" s="5">
        <v>106</v>
      </c>
      <c r="I23" s="5">
        <v>118</v>
      </c>
      <c r="J23" s="5">
        <v>101</v>
      </c>
      <c r="K23" s="5">
        <v>70</v>
      </c>
      <c r="L23" s="5">
        <v>17</v>
      </c>
      <c r="M23" s="5">
        <v>98</v>
      </c>
      <c r="N23" s="11">
        <f t="shared" si="5"/>
        <v>649</v>
      </c>
      <c r="O23" s="5">
        <v>47589</v>
      </c>
      <c r="P23" s="5">
        <v>8803</v>
      </c>
      <c r="Q23" s="11">
        <f t="shared" si="2"/>
        <v>551</v>
      </c>
      <c r="R23" s="6">
        <f t="shared" si="0"/>
        <v>15.976406533575318</v>
      </c>
      <c r="S23" s="13" t="s">
        <v>70</v>
      </c>
    </row>
    <row r="24" spans="1:19" x14ac:dyDescent="0.25">
      <c r="A24" s="19"/>
      <c r="B24" s="18" t="s">
        <v>24</v>
      </c>
      <c r="C24" s="18"/>
      <c r="D24" s="5">
        <f>D25-D19-D20-D21-D22-D23</f>
        <v>325</v>
      </c>
      <c r="E24" s="5">
        <f t="shared" ref="E24:M24" si="7">E25-E19-E20-E21-E22-E23</f>
        <v>381</v>
      </c>
      <c r="F24" s="5">
        <f t="shared" si="7"/>
        <v>508</v>
      </c>
      <c r="G24" s="5">
        <f t="shared" si="7"/>
        <v>491</v>
      </c>
      <c r="H24" s="5">
        <f t="shared" si="7"/>
        <v>887</v>
      </c>
      <c r="I24" s="5">
        <f t="shared" si="7"/>
        <v>1218</v>
      </c>
      <c r="J24" s="5">
        <f t="shared" si="7"/>
        <v>985</v>
      </c>
      <c r="K24" s="5">
        <f t="shared" si="7"/>
        <v>641</v>
      </c>
      <c r="L24" s="5">
        <f t="shared" si="7"/>
        <v>470</v>
      </c>
      <c r="M24" s="5">
        <f t="shared" si="7"/>
        <v>2786</v>
      </c>
      <c r="N24" s="11">
        <f t="shared" si="5"/>
        <v>8692</v>
      </c>
      <c r="O24" s="5">
        <f>O25-O19-O20-O21-O22-O23</f>
        <v>1396938</v>
      </c>
      <c r="P24" s="5">
        <f>P25-P19-P20-P21-P22-P23</f>
        <v>109387</v>
      </c>
      <c r="Q24" s="11">
        <f t="shared" si="2"/>
        <v>5906</v>
      </c>
      <c r="R24" s="6">
        <f t="shared" si="0"/>
        <v>18.521334236369793</v>
      </c>
      <c r="S24" s="13" t="s">
        <v>70</v>
      </c>
    </row>
    <row r="25" spans="1:19" x14ac:dyDescent="0.25">
      <c r="A25" s="19"/>
      <c r="B25" s="18" t="s">
        <v>25</v>
      </c>
      <c r="C25" s="18"/>
      <c r="D25" s="5">
        <v>40546</v>
      </c>
      <c r="E25" s="5">
        <v>29522</v>
      </c>
      <c r="F25" s="5">
        <v>41387</v>
      </c>
      <c r="G25" s="5">
        <v>39609</v>
      </c>
      <c r="H25" s="5">
        <v>83699</v>
      </c>
      <c r="I25" s="5">
        <v>104470</v>
      </c>
      <c r="J25" s="5">
        <v>56292</v>
      </c>
      <c r="K25" s="5">
        <v>25648</v>
      </c>
      <c r="L25" s="5">
        <v>12017</v>
      </c>
      <c r="M25" s="5">
        <v>56950</v>
      </c>
      <c r="N25" s="11">
        <f t="shared" si="5"/>
        <v>490140</v>
      </c>
      <c r="O25" s="5">
        <v>12987749</v>
      </c>
      <c r="P25" s="5">
        <v>5239905</v>
      </c>
      <c r="Q25" s="11">
        <f t="shared" si="2"/>
        <v>433190</v>
      </c>
      <c r="R25" s="6">
        <f t="shared" si="0"/>
        <v>12.096089475749672</v>
      </c>
      <c r="S25" s="13" t="s">
        <v>70</v>
      </c>
    </row>
    <row r="26" spans="1:19" x14ac:dyDescent="0.25">
      <c r="A26" s="19" t="s">
        <v>26</v>
      </c>
      <c r="B26" s="18" t="s">
        <v>27</v>
      </c>
      <c r="C26" s="18"/>
      <c r="D26" s="5">
        <v>320</v>
      </c>
      <c r="E26" s="5">
        <v>338</v>
      </c>
      <c r="F26" s="5">
        <v>357</v>
      </c>
      <c r="G26" s="5">
        <v>347</v>
      </c>
      <c r="H26" s="5">
        <v>700</v>
      </c>
      <c r="I26" s="5">
        <v>1045</v>
      </c>
      <c r="J26" s="5">
        <v>706</v>
      </c>
      <c r="K26" s="5">
        <v>357</v>
      </c>
      <c r="L26" s="5">
        <v>217</v>
      </c>
      <c r="M26" s="5">
        <v>704</v>
      </c>
      <c r="N26" s="11">
        <f t="shared" si="5"/>
        <v>5091</v>
      </c>
      <c r="O26" s="5">
        <v>142628</v>
      </c>
      <c r="P26" s="5">
        <v>66582</v>
      </c>
      <c r="Q26" s="11">
        <f t="shared" si="2"/>
        <v>4387</v>
      </c>
      <c r="R26" s="6">
        <f t="shared" si="0"/>
        <v>15.177114201048553</v>
      </c>
      <c r="S26" s="13" t="s">
        <v>70</v>
      </c>
    </row>
    <row r="27" spans="1:19" x14ac:dyDescent="0.25">
      <c r="A27" s="19"/>
      <c r="B27" s="18" t="s">
        <v>28</v>
      </c>
      <c r="C27" s="18"/>
      <c r="D27" s="5">
        <v>1490</v>
      </c>
      <c r="E27" s="5">
        <v>2044</v>
      </c>
      <c r="F27" s="5">
        <v>2309</v>
      </c>
      <c r="G27" s="5">
        <v>2172</v>
      </c>
      <c r="H27" s="5">
        <v>4396</v>
      </c>
      <c r="I27" s="5">
        <v>6607</v>
      </c>
      <c r="J27" s="5">
        <v>4325</v>
      </c>
      <c r="K27" s="5">
        <v>2416</v>
      </c>
      <c r="L27" s="5">
        <v>1401</v>
      </c>
      <c r="M27" s="5">
        <v>5476</v>
      </c>
      <c r="N27" s="11">
        <f t="shared" si="5"/>
        <v>32636</v>
      </c>
      <c r="O27" s="5">
        <v>1139260</v>
      </c>
      <c r="P27" s="5">
        <v>423894</v>
      </c>
      <c r="Q27" s="11">
        <f t="shared" si="2"/>
        <v>27160</v>
      </c>
      <c r="R27" s="6">
        <f t="shared" si="0"/>
        <v>15.607290132547865</v>
      </c>
      <c r="S27" s="13" t="s">
        <v>70</v>
      </c>
    </row>
    <row r="28" spans="1:19" x14ac:dyDescent="0.25">
      <c r="A28" s="19"/>
      <c r="B28" s="18" t="s">
        <v>29</v>
      </c>
      <c r="C28" s="18"/>
      <c r="D28" s="5">
        <v>2155</v>
      </c>
      <c r="E28" s="5">
        <v>2727</v>
      </c>
      <c r="F28" s="5">
        <v>3429</v>
      </c>
      <c r="G28" s="5">
        <v>3114</v>
      </c>
      <c r="H28" s="5">
        <v>6424</v>
      </c>
      <c r="I28" s="5">
        <v>9107</v>
      </c>
      <c r="J28" s="5">
        <v>6121</v>
      </c>
      <c r="K28" s="5">
        <v>2294</v>
      </c>
      <c r="L28" s="5">
        <v>1123</v>
      </c>
      <c r="M28" s="5">
        <v>11026</v>
      </c>
      <c r="N28" s="11">
        <f t="shared" si="5"/>
        <v>47520</v>
      </c>
      <c r="O28" s="5">
        <v>958594</v>
      </c>
      <c r="P28" s="5">
        <v>482248</v>
      </c>
      <c r="Q28" s="11">
        <f t="shared" si="2"/>
        <v>36494</v>
      </c>
      <c r="R28" s="6">
        <f t="shared" si="0"/>
        <v>13.214446210335945</v>
      </c>
      <c r="S28" s="13" t="s">
        <v>70</v>
      </c>
    </row>
    <row r="29" spans="1:19" x14ac:dyDescent="0.25">
      <c r="A29" s="19"/>
      <c r="B29" s="18" t="s">
        <v>30</v>
      </c>
      <c r="C29" s="18"/>
      <c r="D29" s="5">
        <v>758</v>
      </c>
      <c r="E29" s="5">
        <v>1163</v>
      </c>
      <c r="F29" s="5">
        <v>1226</v>
      </c>
      <c r="G29" s="5">
        <v>1109</v>
      </c>
      <c r="H29" s="5">
        <v>1911</v>
      </c>
      <c r="I29" s="5">
        <v>1667</v>
      </c>
      <c r="J29" s="5">
        <v>844</v>
      </c>
      <c r="K29" s="5">
        <v>564</v>
      </c>
      <c r="L29" s="5">
        <v>306</v>
      </c>
      <c r="M29" s="5">
        <v>1659</v>
      </c>
      <c r="N29" s="11">
        <f t="shared" si="5"/>
        <v>11207</v>
      </c>
      <c r="O29" s="5">
        <v>319739</v>
      </c>
      <c r="P29" s="5">
        <v>105924</v>
      </c>
      <c r="Q29" s="11">
        <f t="shared" si="2"/>
        <v>9548</v>
      </c>
      <c r="R29" s="6">
        <f t="shared" si="0"/>
        <v>11.093841642228739</v>
      </c>
      <c r="S29" s="13" t="s">
        <v>70</v>
      </c>
    </row>
    <row r="30" spans="1:19" x14ac:dyDescent="0.25">
      <c r="A30" s="19"/>
      <c r="B30" s="18" t="s">
        <v>31</v>
      </c>
      <c r="C30" s="18"/>
      <c r="D30" s="5">
        <v>1240</v>
      </c>
      <c r="E30" s="5">
        <v>1008</v>
      </c>
      <c r="F30" s="5">
        <v>1220</v>
      </c>
      <c r="G30" s="5">
        <v>1272</v>
      </c>
      <c r="H30" s="5">
        <v>2669</v>
      </c>
      <c r="I30" s="5">
        <v>3523</v>
      </c>
      <c r="J30" s="5">
        <v>2477</v>
      </c>
      <c r="K30" s="5">
        <v>1078</v>
      </c>
      <c r="L30" s="5">
        <v>453</v>
      </c>
      <c r="M30" s="5">
        <v>2025</v>
      </c>
      <c r="N30" s="11">
        <f t="shared" si="5"/>
        <v>16965</v>
      </c>
      <c r="O30" s="5">
        <v>371595</v>
      </c>
      <c r="P30" s="5">
        <v>200650</v>
      </c>
      <c r="Q30" s="11">
        <f t="shared" si="2"/>
        <v>14940</v>
      </c>
      <c r="R30" s="6">
        <f t="shared" si="0"/>
        <v>13.430388219544845</v>
      </c>
      <c r="S30" s="13" t="s">
        <v>70</v>
      </c>
    </row>
    <row r="31" spans="1:19" x14ac:dyDescent="0.25">
      <c r="A31" s="19"/>
      <c r="B31" s="18" t="s">
        <v>32</v>
      </c>
      <c r="C31" s="18"/>
      <c r="D31" s="5">
        <v>396</v>
      </c>
      <c r="E31" s="5">
        <v>461</v>
      </c>
      <c r="F31" s="5">
        <v>648</v>
      </c>
      <c r="G31" s="5">
        <v>537</v>
      </c>
      <c r="H31" s="5">
        <v>1183</v>
      </c>
      <c r="I31" s="5">
        <v>2005</v>
      </c>
      <c r="J31" s="5">
        <v>1117</v>
      </c>
      <c r="K31" s="5">
        <v>354</v>
      </c>
      <c r="L31" s="5">
        <v>184</v>
      </c>
      <c r="M31" s="5">
        <v>739</v>
      </c>
      <c r="N31" s="11">
        <f t="shared" si="5"/>
        <v>7624</v>
      </c>
      <c r="O31" s="5">
        <v>156420</v>
      </c>
      <c r="P31" s="5">
        <v>87064</v>
      </c>
      <c r="Q31" s="11">
        <f t="shared" si="2"/>
        <v>6885</v>
      </c>
      <c r="R31" s="6">
        <f t="shared" si="0"/>
        <v>12.645461147421932</v>
      </c>
      <c r="S31" s="13" t="s">
        <v>70</v>
      </c>
    </row>
    <row r="32" spans="1:19" x14ac:dyDescent="0.25">
      <c r="A32" s="19"/>
      <c r="B32" s="18" t="s">
        <v>33</v>
      </c>
      <c r="C32" s="18"/>
      <c r="D32" s="5">
        <v>421</v>
      </c>
      <c r="E32" s="5">
        <v>501</v>
      </c>
      <c r="F32" s="5">
        <v>713</v>
      </c>
      <c r="G32" s="5">
        <v>600</v>
      </c>
      <c r="H32" s="5">
        <v>1159</v>
      </c>
      <c r="I32" s="5">
        <v>1437</v>
      </c>
      <c r="J32" s="5">
        <v>817</v>
      </c>
      <c r="K32" s="5">
        <v>511</v>
      </c>
      <c r="L32" s="5">
        <v>298</v>
      </c>
      <c r="M32" s="5">
        <v>1088</v>
      </c>
      <c r="N32" s="11">
        <f t="shared" si="5"/>
        <v>7545</v>
      </c>
      <c r="O32" s="5">
        <v>259157</v>
      </c>
      <c r="P32" s="5">
        <v>90768</v>
      </c>
      <c r="Q32" s="11">
        <f t="shared" si="2"/>
        <v>6457</v>
      </c>
      <c r="R32" s="6">
        <f t="shared" si="0"/>
        <v>14.057302152702494</v>
      </c>
      <c r="S32" s="13" t="s">
        <v>70</v>
      </c>
    </row>
    <row r="33" spans="1:19" x14ac:dyDescent="0.25">
      <c r="A33" s="19"/>
      <c r="B33" s="18" t="s">
        <v>34</v>
      </c>
      <c r="C33" s="18"/>
      <c r="D33" s="5">
        <v>5150</v>
      </c>
      <c r="E33" s="5">
        <v>3151</v>
      </c>
      <c r="F33" s="5">
        <v>4598</v>
      </c>
      <c r="G33" s="5">
        <v>4322</v>
      </c>
      <c r="H33" s="5">
        <v>7321</v>
      </c>
      <c r="I33" s="5">
        <v>8137</v>
      </c>
      <c r="J33" s="5">
        <v>5204</v>
      </c>
      <c r="K33" s="5">
        <v>3025</v>
      </c>
      <c r="L33" s="5">
        <v>1599</v>
      </c>
      <c r="M33" s="5">
        <v>5892</v>
      </c>
      <c r="N33" s="11">
        <f t="shared" si="5"/>
        <v>48399</v>
      </c>
      <c r="O33" s="5">
        <v>1735693</v>
      </c>
      <c r="P33" s="5">
        <v>541342</v>
      </c>
      <c r="Q33" s="11">
        <f t="shared" si="2"/>
        <v>42507</v>
      </c>
      <c r="R33" s="6">
        <f t="shared" si="0"/>
        <v>12.73536123462018</v>
      </c>
      <c r="S33" s="13" t="s">
        <v>70</v>
      </c>
    </row>
    <row r="34" spans="1:19" x14ac:dyDescent="0.25">
      <c r="A34" s="19"/>
      <c r="B34" s="18" t="s">
        <v>35</v>
      </c>
      <c r="C34" s="18"/>
      <c r="D34" s="5">
        <v>424</v>
      </c>
      <c r="E34" s="5">
        <v>429</v>
      </c>
      <c r="F34" s="5">
        <v>436</v>
      </c>
      <c r="G34" s="5">
        <v>342</v>
      </c>
      <c r="H34" s="5">
        <v>803</v>
      </c>
      <c r="I34" s="5">
        <v>1234</v>
      </c>
      <c r="J34" s="5">
        <v>813</v>
      </c>
      <c r="K34" s="5">
        <v>351</v>
      </c>
      <c r="L34" s="5">
        <v>108</v>
      </c>
      <c r="M34" s="5">
        <v>1693</v>
      </c>
      <c r="N34" s="11">
        <f t="shared" si="5"/>
        <v>6633</v>
      </c>
      <c r="O34" s="5">
        <v>108193</v>
      </c>
      <c r="P34" s="5">
        <v>62884</v>
      </c>
      <c r="Q34" s="11">
        <f t="shared" si="2"/>
        <v>4940</v>
      </c>
      <c r="R34" s="6">
        <f t="shared" si="0"/>
        <v>12.729554655870446</v>
      </c>
      <c r="S34" s="13" t="s">
        <v>70</v>
      </c>
    </row>
    <row r="35" spans="1:19" x14ac:dyDescent="0.25">
      <c r="A35" s="19"/>
      <c r="B35" s="18" t="s">
        <v>36</v>
      </c>
      <c r="C35" s="18"/>
      <c r="D35" s="5">
        <v>221</v>
      </c>
      <c r="E35" s="5">
        <v>96</v>
      </c>
      <c r="F35" s="5">
        <v>90</v>
      </c>
      <c r="G35" s="5">
        <v>96</v>
      </c>
      <c r="H35" s="5">
        <v>159</v>
      </c>
      <c r="I35" s="5">
        <v>116</v>
      </c>
      <c r="J35" s="5">
        <v>61</v>
      </c>
      <c r="K35" s="5">
        <v>34</v>
      </c>
      <c r="L35" s="5">
        <v>26</v>
      </c>
      <c r="M35" s="5">
        <v>262</v>
      </c>
      <c r="N35" s="11">
        <f t="shared" si="5"/>
        <v>1161</v>
      </c>
      <c r="O35" s="5">
        <v>25856</v>
      </c>
      <c r="P35" s="5">
        <v>8188</v>
      </c>
      <c r="Q35" s="11">
        <f t="shared" si="2"/>
        <v>899</v>
      </c>
      <c r="R35" s="6">
        <f t="shared" si="0"/>
        <v>9.1078976640711904</v>
      </c>
      <c r="S35" s="13" t="s">
        <v>70</v>
      </c>
    </row>
    <row r="36" spans="1:19" x14ac:dyDescent="0.25">
      <c r="A36" s="19"/>
      <c r="B36" s="18" t="s">
        <v>37</v>
      </c>
      <c r="C36" s="18"/>
      <c r="D36" s="5">
        <v>233</v>
      </c>
      <c r="E36" s="5">
        <v>297</v>
      </c>
      <c r="F36" s="5">
        <v>437</v>
      </c>
      <c r="G36" s="5">
        <v>428</v>
      </c>
      <c r="H36" s="5">
        <v>982</v>
      </c>
      <c r="I36" s="5">
        <v>933</v>
      </c>
      <c r="J36" s="5">
        <v>613</v>
      </c>
      <c r="K36" s="5">
        <v>314</v>
      </c>
      <c r="L36" s="5">
        <v>144</v>
      </c>
      <c r="M36" s="5">
        <v>376</v>
      </c>
      <c r="N36" s="11">
        <f t="shared" si="5"/>
        <v>4757</v>
      </c>
      <c r="O36" s="5">
        <v>105819</v>
      </c>
      <c r="P36" s="5">
        <v>57492</v>
      </c>
      <c r="Q36" s="11">
        <f t="shared" si="2"/>
        <v>4381</v>
      </c>
      <c r="R36" s="6">
        <f t="shared" si="0"/>
        <v>13.123031271399224</v>
      </c>
      <c r="S36" s="13" t="s">
        <v>70</v>
      </c>
    </row>
    <row r="37" spans="1:19" x14ac:dyDescent="0.25">
      <c r="A37" s="19"/>
      <c r="B37" s="18" t="s">
        <v>38</v>
      </c>
      <c r="C37" s="18"/>
      <c r="D37" s="5">
        <v>180</v>
      </c>
      <c r="E37" s="5">
        <v>176</v>
      </c>
      <c r="F37" s="5">
        <v>239</v>
      </c>
      <c r="G37" s="5">
        <v>276</v>
      </c>
      <c r="H37" s="5">
        <v>721</v>
      </c>
      <c r="I37" s="5">
        <v>650</v>
      </c>
      <c r="J37" s="5">
        <v>483</v>
      </c>
      <c r="K37" s="5">
        <v>360</v>
      </c>
      <c r="L37" s="5">
        <v>214</v>
      </c>
      <c r="M37" s="5">
        <v>1157</v>
      </c>
      <c r="N37" s="11">
        <f t="shared" si="5"/>
        <v>4456</v>
      </c>
      <c r="O37" s="5">
        <v>375097</v>
      </c>
      <c r="P37" s="5">
        <v>57327</v>
      </c>
      <c r="Q37" s="11">
        <f t="shared" si="2"/>
        <v>3299</v>
      </c>
      <c r="R37" s="6">
        <f t="shared" si="0"/>
        <v>17.37708396483783</v>
      </c>
      <c r="S37" s="13" t="s">
        <v>70</v>
      </c>
    </row>
    <row r="38" spans="1:19" x14ac:dyDescent="0.25">
      <c r="A38" s="19"/>
      <c r="B38" s="18" t="s">
        <v>39</v>
      </c>
      <c r="C38" s="18"/>
      <c r="D38" s="5">
        <f>D39-D26-D27-D28-D29-D30-D31-D32-D33-D34-D35-D36-D37</f>
        <v>2928</v>
      </c>
      <c r="E38" s="5">
        <f t="shared" ref="E38:M38" si="8">E39-E26-E27-E28-E29-E30-E31-E32-E33-E34-E35-E36-E37</f>
        <v>2132</v>
      </c>
      <c r="F38" s="5">
        <f t="shared" si="8"/>
        <v>3014</v>
      </c>
      <c r="G38" s="5">
        <f t="shared" si="8"/>
        <v>3124</v>
      </c>
      <c r="H38" s="5">
        <f t="shared" si="8"/>
        <v>6065</v>
      </c>
      <c r="I38" s="5">
        <f t="shared" si="8"/>
        <v>6510</v>
      </c>
      <c r="J38" s="5">
        <f t="shared" si="8"/>
        <v>4093</v>
      </c>
      <c r="K38" s="5">
        <f t="shared" si="8"/>
        <v>2559</v>
      </c>
      <c r="L38" s="5">
        <f t="shared" si="8"/>
        <v>1261</v>
      </c>
      <c r="M38" s="5">
        <f t="shared" si="8"/>
        <v>7537</v>
      </c>
      <c r="N38" s="11">
        <f t="shared" si="5"/>
        <v>39223</v>
      </c>
      <c r="O38" s="5">
        <f>O39-O26-O27-O28-O29-O30-O31-O32-O33-O34-O35-O36-O37</f>
        <v>1291083</v>
      </c>
      <c r="P38" s="5">
        <f>P39-P26-P27-P28-P29-P30-P31-P32-P33-P34-P35-P36-P37</f>
        <v>433775</v>
      </c>
      <c r="Q38" s="11">
        <f t="shared" si="2"/>
        <v>31686</v>
      </c>
      <c r="R38" s="6">
        <f t="shared" si="0"/>
        <v>13.689799911632898</v>
      </c>
      <c r="S38" s="13" t="s">
        <v>70</v>
      </c>
    </row>
    <row r="39" spans="1:19" x14ac:dyDescent="0.25">
      <c r="A39" s="19"/>
      <c r="B39" s="18" t="s">
        <v>40</v>
      </c>
      <c r="C39" s="18"/>
      <c r="D39" s="5">
        <v>15916</v>
      </c>
      <c r="E39" s="5">
        <v>14523</v>
      </c>
      <c r="F39" s="5">
        <v>18716</v>
      </c>
      <c r="G39" s="5">
        <v>17739</v>
      </c>
      <c r="H39" s="5">
        <v>34493</v>
      </c>
      <c r="I39" s="5">
        <v>42971</v>
      </c>
      <c r="J39" s="5">
        <v>27674</v>
      </c>
      <c r="K39" s="5">
        <v>14217</v>
      </c>
      <c r="L39" s="5">
        <v>7334</v>
      </c>
      <c r="M39" s="5">
        <v>39634</v>
      </c>
      <c r="N39" s="11">
        <f t="shared" si="5"/>
        <v>233217</v>
      </c>
      <c r="O39" s="5">
        <v>6989134</v>
      </c>
      <c r="P39" s="5">
        <v>2618138</v>
      </c>
      <c r="Q39" s="11">
        <f t="shared" si="2"/>
        <v>193583</v>
      </c>
      <c r="R39" s="6">
        <f t="shared" si="0"/>
        <v>13.524627679083391</v>
      </c>
      <c r="S39" s="13" t="s">
        <v>70</v>
      </c>
    </row>
    <row r="40" spans="1:19" x14ac:dyDescent="0.25">
      <c r="A40" s="19" t="s">
        <v>41</v>
      </c>
      <c r="B40" s="18" t="s">
        <v>42</v>
      </c>
      <c r="C40" s="18"/>
      <c r="D40" s="5">
        <v>6119</v>
      </c>
      <c r="E40" s="5">
        <v>3914</v>
      </c>
      <c r="F40" s="5">
        <v>5583</v>
      </c>
      <c r="G40" s="5">
        <v>5854</v>
      </c>
      <c r="H40" s="5">
        <v>11547</v>
      </c>
      <c r="I40" s="5">
        <v>13346</v>
      </c>
      <c r="J40" s="5">
        <v>6503</v>
      </c>
      <c r="K40" s="5">
        <v>2414</v>
      </c>
      <c r="L40" s="5">
        <v>889</v>
      </c>
      <c r="M40" s="5">
        <v>7561</v>
      </c>
      <c r="N40" s="11">
        <f t="shared" si="5"/>
        <v>63730</v>
      </c>
      <c r="O40" s="5">
        <v>1034796</v>
      </c>
      <c r="P40" s="5">
        <v>574584</v>
      </c>
      <c r="Q40" s="11">
        <f t="shared" si="2"/>
        <v>56169</v>
      </c>
      <c r="R40" s="6">
        <f t="shared" si="0"/>
        <v>10.229557229076537</v>
      </c>
      <c r="S40" s="13" t="s">
        <v>70</v>
      </c>
    </row>
    <row r="41" spans="1:19" x14ac:dyDescent="0.25">
      <c r="A41" s="19"/>
      <c r="B41" s="18" t="s">
        <v>43</v>
      </c>
      <c r="C41" s="18"/>
      <c r="D41" s="5">
        <v>1089</v>
      </c>
      <c r="E41" s="5">
        <v>733</v>
      </c>
      <c r="F41" s="5">
        <v>924</v>
      </c>
      <c r="G41" s="5">
        <v>812</v>
      </c>
      <c r="H41" s="5">
        <v>1778</v>
      </c>
      <c r="I41" s="5">
        <v>2331</v>
      </c>
      <c r="J41" s="5">
        <v>1440</v>
      </c>
      <c r="K41" s="5">
        <v>628</v>
      </c>
      <c r="L41" s="5">
        <v>358</v>
      </c>
      <c r="M41" s="5">
        <v>1257</v>
      </c>
      <c r="N41" s="11">
        <f t="shared" si="5"/>
        <v>11350</v>
      </c>
      <c r="O41" s="5">
        <v>279528</v>
      </c>
      <c r="P41" s="5">
        <v>129042</v>
      </c>
      <c r="Q41" s="11">
        <f t="shared" si="2"/>
        <v>10093</v>
      </c>
      <c r="R41" s="6">
        <f t="shared" si="0"/>
        <v>12.78529674031507</v>
      </c>
      <c r="S41" s="13" t="s">
        <v>70</v>
      </c>
    </row>
    <row r="42" spans="1:19" x14ac:dyDescent="0.25">
      <c r="A42" s="19"/>
      <c r="B42" s="18" t="s">
        <v>44</v>
      </c>
      <c r="C42" s="18"/>
      <c r="D42" s="5">
        <f>D43-D40-D41</f>
        <v>109</v>
      </c>
      <c r="E42" s="5">
        <f t="shared" ref="E42:M42" si="9">E43-E40-E41</f>
        <v>43</v>
      </c>
      <c r="F42" s="5">
        <f t="shared" si="9"/>
        <v>58</v>
      </c>
      <c r="G42" s="5">
        <f t="shared" si="9"/>
        <v>110</v>
      </c>
      <c r="H42" s="5">
        <f t="shared" si="9"/>
        <v>314</v>
      </c>
      <c r="I42" s="5">
        <f t="shared" si="9"/>
        <v>245</v>
      </c>
      <c r="J42" s="5">
        <f t="shared" si="9"/>
        <v>200</v>
      </c>
      <c r="K42" s="5">
        <f t="shared" si="9"/>
        <v>84</v>
      </c>
      <c r="L42" s="5">
        <f t="shared" si="9"/>
        <v>51</v>
      </c>
      <c r="M42" s="5">
        <f t="shared" si="9"/>
        <v>302</v>
      </c>
      <c r="N42" s="11">
        <f t="shared" si="5"/>
        <v>1516</v>
      </c>
      <c r="O42" s="5">
        <f>O43-O40-O41</f>
        <v>151972</v>
      </c>
      <c r="P42" s="5">
        <f>P43-P40-P41</f>
        <v>17232</v>
      </c>
      <c r="Q42" s="11">
        <f t="shared" si="2"/>
        <v>1214</v>
      </c>
      <c r="R42" s="6">
        <f t="shared" si="0"/>
        <v>14.194398682042834</v>
      </c>
      <c r="S42" s="13" t="s">
        <v>70</v>
      </c>
    </row>
    <row r="43" spans="1:19" x14ac:dyDescent="0.25">
      <c r="A43" s="19"/>
      <c r="B43" s="18" t="s">
        <v>45</v>
      </c>
      <c r="C43" s="18"/>
      <c r="D43" s="5">
        <v>7317</v>
      </c>
      <c r="E43" s="5">
        <v>4690</v>
      </c>
      <c r="F43" s="5">
        <v>6565</v>
      </c>
      <c r="G43" s="5">
        <v>6776</v>
      </c>
      <c r="H43" s="5">
        <v>13639</v>
      </c>
      <c r="I43" s="5">
        <v>15922</v>
      </c>
      <c r="J43" s="5">
        <v>8143</v>
      </c>
      <c r="K43" s="5">
        <v>3126</v>
      </c>
      <c r="L43" s="5">
        <v>1298</v>
      </c>
      <c r="M43" s="5">
        <v>9120</v>
      </c>
      <c r="N43" s="11">
        <f t="shared" si="5"/>
        <v>76596</v>
      </c>
      <c r="O43" s="5">
        <v>1466296</v>
      </c>
      <c r="P43" s="5">
        <v>720858</v>
      </c>
      <c r="Q43" s="11">
        <f t="shared" si="2"/>
        <v>67476</v>
      </c>
      <c r="R43" s="6">
        <f t="shared" si="0"/>
        <v>10.683176240441046</v>
      </c>
      <c r="S43" s="13" t="s">
        <v>70</v>
      </c>
    </row>
    <row r="44" spans="1:19" s="9" customFormat="1" ht="23.25" customHeight="1" x14ac:dyDescent="0.25">
      <c r="A44" s="19" t="s">
        <v>46</v>
      </c>
      <c r="B44" s="21" t="s">
        <v>47</v>
      </c>
      <c r="C44" s="21"/>
      <c r="D44" s="8">
        <v>193</v>
      </c>
      <c r="E44" s="8">
        <v>95</v>
      </c>
      <c r="F44" s="8">
        <v>99</v>
      </c>
      <c r="G44" s="8">
        <v>152</v>
      </c>
      <c r="H44" s="8">
        <v>286</v>
      </c>
      <c r="I44" s="8">
        <v>402</v>
      </c>
      <c r="J44" s="8">
        <v>374</v>
      </c>
      <c r="K44" s="8">
        <v>313</v>
      </c>
      <c r="L44" s="8">
        <v>190</v>
      </c>
      <c r="M44" s="8">
        <v>1372</v>
      </c>
      <c r="N44" s="11">
        <f t="shared" si="5"/>
        <v>3476</v>
      </c>
      <c r="O44" s="8">
        <v>777317</v>
      </c>
      <c r="P44" s="8">
        <v>44345</v>
      </c>
      <c r="Q44" s="11">
        <f t="shared" si="2"/>
        <v>2104</v>
      </c>
      <c r="R44" s="6">
        <f t="shared" si="0"/>
        <v>21.076520912547529</v>
      </c>
      <c r="S44" s="13" t="s">
        <v>70</v>
      </c>
    </row>
    <row r="45" spans="1:19" s="9" customFormat="1" ht="21" customHeight="1" x14ac:dyDescent="0.25">
      <c r="A45" s="19"/>
      <c r="B45" s="21" t="s">
        <v>48</v>
      </c>
      <c r="C45" s="21"/>
      <c r="D45" s="8">
        <f>D46-D44</f>
        <v>74</v>
      </c>
      <c r="E45" s="8">
        <f t="shared" ref="E45:M45" si="10">E46-E44</f>
        <v>86</v>
      </c>
      <c r="F45" s="8">
        <f t="shared" si="10"/>
        <v>138</v>
      </c>
      <c r="G45" s="8">
        <f t="shared" si="10"/>
        <v>196</v>
      </c>
      <c r="H45" s="8">
        <f t="shared" si="10"/>
        <v>504</v>
      </c>
      <c r="I45" s="8">
        <f t="shared" si="10"/>
        <v>480</v>
      </c>
      <c r="J45" s="8">
        <f t="shared" si="10"/>
        <v>433</v>
      </c>
      <c r="K45" s="8">
        <f t="shared" si="10"/>
        <v>228</v>
      </c>
      <c r="L45" s="8">
        <f t="shared" si="10"/>
        <v>168</v>
      </c>
      <c r="M45" s="8">
        <f t="shared" si="10"/>
        <v>1151</v>
      </c>
      <c r="N45" s="11">
        <f t="shared" si="5"/>
        <v>3458</v>
      </c>
      <c r="O45" s="8">
        <f>O46-O44</f>
        <v>783891</v>
      </c>
      <c r="P45" s="8">
        <f>P46-P44</f>
        <v>43569</v>
      </c>
      <c r="Q45" s="11">
        <f t="shared" si="2"/>
        <v>2307</v>
      </c>
      <c r="R45" s="6">
        <f t="shared" si="0"/>
        <v>18.88556566970091</v>
      </c>
      <c r="S45" s="13" t="s">
        <v>70</v>
      </c>
    </row>
    <row r="46" spans="1:19" s="9" customFormat="1" ht="22.5" customHeight="1" x14ac:dyDescent="0.25">
      <c r="A46" s="19"/>
      <c r="B46" s="21" t="s">
        <v>49</v>
      </c>
      <c r="C46" s="21"/>
      <c r="D46" s="8">
        <v>267</v>
      </c>
      <c r="E46" s="8">
        <v>181</v>
      </c>
      <c r="F46" s="8">
        <v>237</v>
      </c>
      <c r="G46" s="8">
        <v>348</v>
      </c>
      <c r="H46" s="8">
        <v>790</v>
      </c>
      <c r="I46" s="8">
        <v>882</v>
      </c>
      <c r="J46" s="8">
        <v>807</v>
      </c>
      <c r="K46" s="8">
        <v>541</v>
      </c>
      <c r="L46" s="8">
        <v>358</v>
      </c>
      <c r="M46" s="8">
        <v>2523</v>
      </c>
      <c r="N46" s="11">
        <f t="shared" si="5"/>
        <v>6934</v>
      </c>
      <c r="O46" s="8">
        <v>1561208</v>
      </c>
      <c r="P46" s="8">
        <v>87914</v>
      </c>
      <c r="Q46" s="11">
        <f t="shared" si="2"/>
        <v>4411</v>
      </c>
      <c r="R46" s="6">
        <f t="shared" si="0"/>
        <v>19.930627975515755</v>
      </c>
      <c r="S46" s="13" t="s">
        <v>70</v>
      </c>
    </row>
    <row r="47" spans="1:19" x14ac:dyDescent="0.25">
      <c r="A47" s="7"/>
      <c r="B47" s="18" t="s">
        <v>50</v>
      </c>
      <c r="C47" s="18"/>
      <c r="D47" s="5">
        <v>40</v>
      </c>
      <c r="E47" s="5">
        <v>89</v>
      </c>
      <c r="F47" s="5">
        <v>114</v>
      </c>
      <c r="G47" s="5">
        <v>105</v>
      </c>
      <c r="H47" s="5">
        <v>147</v>
      </c>
      <c r="I47" s="5">
        <v>142</v>
      </c>
      <c r="J47" s="5">
        <v>64</v>
      </c>
      <c r="K47" s="5">
        <v>55</v>
      </c>
      <c r="L47" s="5">
        <v>18</v>
      </c>
      <c r="M47" s="5">
        <v>233</v>
      </c>
      <c r="N47" s="11">
        <f t="shared" si="5"/>
        <v>1007</v>
      </c>
      <c r="O47" s="5">
        <v>59765</v>
      </c>
      <c r="P47" s="5">
        <v>8810</v>
      </c>
      <c r="Q47" s="11">
        <f t="shared" si="2"/>
        <v>774</v>
      </c>
      <c r="R47" s="6">
        <f t="shared" si="0"/>
        <v>11.382428940568476</v>
      </c>
      <c r="S47" s="13" t="s">
        <v>70</v>
      </c>
    </row>
    <row r="48" spans="1:19" x14ac:dyDescent="0.25">
      <c r="A48" s="7"/>
      <c r="B48" s="18" t="s">
        <v>51</v>
      </c>
      <c r="C48" s="18"/>
      <c r="D48" s="5">
        <f>D47+D46+D43+D39+D25+D18</f>
        <v>208507</v>
      </c>
      <c r="E48" s="5">
        <f t="shared" ref="E48:M48" si="11">E47+E46+E43+E39+E25+E18</f>
        <v>444625</v>
      </c>
      <c r="F48" s="5">
        <f t="shared" si="11"/>
        <v>984012</v>
      </c>
      <c r="G48" s="5">
        <f t="shared" si="11"/>
        <v>743755</v>
      </c>
      <c r="H48" s="5">
        <f t="shared" si="11"/>
        <v>914501</v>
      </c>
      <c r="I48" s="5">
        <f t="shared" si="11"/>
        <v>554769</v>
      </c>
      <c r="J48" s="5">
        <f t="shared" si="11"/>
        <v>189718</v>
      </c>
      <c r="K48" s="5">
        <f t="shared" si="11"/>
        <v>103455</v>
      </c>
      <c r="L48" s="5">
        <f t="shared" si="11"/>
        <v>65108</v>
      </c>
      <c r="M48" s="5">
        <f t="shared" si="11"/>
        <v>665936</v>
      </c>
      <c r="N48" s="11">
        <f t="shared" si="5"/>
        <v>4874386</v>
      </c>
      <c r="O48" s="5">
        <f>O47+O46+O43+O39+O25+O18</f>
        <v>443640221</v>
      </c>
      <c r="P48" s="5">
        <f>P47+P46+P43+P39+P25+P18</f>
        <v>31940152</v>
      </c>
      <c r="Q48" s="11">
        <f t="shared" si="2"/>
        <v>4208450</v>
      </c>
      <c r="R48" s="6">
        <f t="shared" si="0"/>
        <v>7.5895286863334483</v>
      </c>
      <c r="S48" s="13" t="s">
        <v>70</v>
      </c>
    </row>
    <row r="49" spans="2:17" x14ac:dyDescent="0.25">
      <c r="B49" s="18" t="s">
        <v>62</v>
      </c>
      <c r="C49" s="18"/>
      <c r="D49" s="6">
        <f t="shared" ref="D49:N49" si="12">D48/$N$48*100</f>
        <v>4.2776054255859099</v>
      </c>
      <c r="E49" s="6">
        <f t="shared" ref="E49" si="13">E48/$N$48*100</f>
        <v>9.1216616821072432</v>
      </c>
      <c r="F49" s="6">
        <f t="shared" ref="F49" si="14">F48/$N$48*100</f>
        <v>20.187404116128675</v>
      </c>
      <c r="G49" s="6">
        <f t="shared" ref="G49" si="15">G48/$N$48*100</f>
        <v>15.258434600788695</v>
      </c>
      <c r="H49" s="6">
        <f t="shared" ref="H49" si="16">H48/$N$48*100</f>
        <v>18.761357840761896</v>
      </c>
      <c r="I49" s="6">
        <f t="shared" ref="I49" si="17">I48/$N$48*100</f>
        <v>11.381310384528431</v>
      </c>
      <c r="J49" s="6">
        <f t="shared" ref="J49" si="18">J48/$N$48*100</f>
        <v>3.8921414922823097</v>
      </c>
      <c r="K49" s="6">
        <f t="shared" ref="K49" si="19">K48/$N$48*100</f>
        <v>2.122421162378195</v>
      </c>
      <c r="L49" s="6">
        <f t="shared" ref="L49" si="20">L48/$N$48*100</f>
        <v>1.3357169497860859</v>
      </c>
      <c r="M49" s="6">
        <f t="shared" ref="M49" si="21">M48/$N$48*100</f>
        <v>13.661946345652559</v>
      </c>
      <c r="N49" s="6">
        <f t="shared" si="12"/>
        <v>100</v>
      </c>
      <c r="O49" s="6"/>
      <c r="P49" s="6"/>
      <c r="Q49" s="6"/>
    </row>
    <row r="51" spans="2:17" x14ac:dyDescent="0.25">
      <c r="B51" s="12" t="s">
        <v>64</v>
      </c>
    </row>
  </sheetData>
  <mergeCells count="47">
    <mergeCell ref="B49:C49"/>
    <mergeCell ref="A1:R1"/>
    <mergeCell ref="A44:A46"/>
    <mergeCell ref="B44:C44"/>
    <mergeCell ref="B45:C45"/>
    <mergeCell ref="B46:C46"/>
    <mergeCell ref="B47:C47"/>
    <mergeCell ref="B48:C48"/>
    <mergeCell ref="B35:C35"/>
    <mergeCell ref="B36:C36"/>
    <mergeCell ref="B37:C37"/>
    <mergeCell ref="B38:C38"/>
    <mergeCell ref="B39:C39"/>
    <mergeCell ref="A40:A43"/>
    <mergeCell ref="B40:C40"/>
    <mergeCell ref="B41:C41"/>
    <mergeCell ref="B42:C42"/>
    <mergeCell ref="B43:C43"/>
    <mergeCell ref="A26:A39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A19:A25"/>
    <mergeCell ref="B19:C19"/>
    <mergeCell ref="B20:C20"/>
    <mergeCell ref="B21:C21"/>
    <mergeCell ref="B22:C22"/>
    <mergeCell ref="B23:C23"/>
    <mergeCell ref="B24:C24"/>
    <mergeCell ref="B25:C25"/>
    <mergeCell ref="A2:C2"/>
    <mergeCell ref="A3:A18"/>
    <mergeCell ref="B3:C3"/>
    <mergeCell ref="B4:C4"/>
    <mergeCell ref="B5:C5"/>
    <mergeCell ref="B6:C6"/>
    <mergeCell ref="B7:C7"/>
    <mergeCell ref="B8:C8"/>
    <mergeCell ref="B9:B16"/>
    <mergeCell ref="B17:C17"/>
    <mergeCell ref="B18:C18"/>
  </mergeCells>
  <phoneticPr fontId="1" type="noConversion"/>
  <printOptions horizontalCentered="1"/>
  <pageMargins left="0.35433070866141736" right="0.35433070866141736" top="0.39370078740157483" bottom="0.43307086614173229" header="0.31496062992125984" footer="0.31496062992125984"/>
  <pageSetup paperSize="8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來臺旅客按停留夜數</vt:lpstr>
    </vt:vector>
  </TitlesOfParts>
  <Company>more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demi</dc:creator>
  <cp:lastModifiedBy>tbrocadmin</cp:lastModifiedBy>
  <cp:lastPrinted>2018-08-23T10:44:38Z</cp:lastPrinted>
  <dcterms:created xsi:type="dcterms:W3CDTF">2018-08-16T06:57:31Z</dcterms:created>
  <dcterms:modified xsi:type="dcterms:W3CDTF">2023-11-23T09:34:16Z</dcterms:modified>
</cp:coreProperties>
</file>