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ennistien\Desktop\公務統計相關\15日公告 及 25日上傳行政資訊網 入出境\25日上傳觀光市場分析概況摘要(中英文月報)-附加檔案\11203\EN\"/>
    </mc:Choice>
  </mc:AlternateContent>
  <xr:revisionPtr revIDLastSave="0" documentId="13_ncr:1_{20C3D1E7-48BC-47F7-9AFB-60B09277E08E}" xr6:coauthVersionLast="36" xr6:coauthVersionMax="36" xr10:uidLastSave="{00000000-0000-0000-0000-000000000000}"/>
  <bookViews>
    <workbookView xWindow="720" yWindow="390" windowWidth="18075" windowHeight="5745" tabRatio="287" xr2:uid="{00000000-000D-0000-FFFF-FFFF00000000}"/>
  </bookViews>
  <sheets>
    <sheet name="來臺旅客按停留夜數" sheetId="2" r:id="rId1"/>
  </sheets>
  <calcPr calcId="191029"/>
</workbook>
</file>

<file path=xl/calcChain.xml><?xml version="1.0" encoding="utf-8"?>
<calcChain xmlns="http://schemas.openxmlformats.org/spreadsheetml/2006/main">
  <c r="P15" i="2" l="1"/>
  <c r="P17" i="2"/>
  <c r="P24" i="2"/>
  <c r="P38" i="2"/>
  <c r="P42" i="2"/>
  <c r="P45" i="2"/>
  <c r="P48" i="2"/>
  <c r="N3" i="2" l="1"/>
  <c r="E15" i="2"/>
  <c r="F15" i="2"/>
  <c r="G15" i="2"/>
  <c r="H15" i="2"/>
  <c r="I15" i="2"/>
  <c r="J15" i="2"/>
  <c r="K15" i="2"/>
  <c r="L15" i="2"/>
  <c r="M15" i="2"/>
  <c r="E17" i="2"/>
  <c r="F17" i="2"/>
  <c r="G17" i="2"/>
  <c r="H17" i="2"/>
  <c r="I17" i="2"/>
  <c r="J17" i="2"/>
  <c r="K17" i="2"/>
  <c r="L17" i="2"/>
  <c r="M17" i="2"/>
  <c r="E24" i="2"/>
  <c r="F24" i="2"/>
  <c r="G24" i="2"/>
  <c r="H24" i="2"/>
  <c r="I24" i="2"/>
  <c r="J24" i="2"/>
  <c r="K24" i="2"/>
  <c r="L24" i="2"/>
  <c r="M24" i="2"/>
  <c r="E38" i="2"/>
  <c r="F38" i="2"/>
  <c r="G38" i="2"/>
  <c r="H38" i="2"/>
  <c r="I38" i="2"/>
  <c r="J38" i="2"/>
  <c r="K38" i="2"/>
  <c r="L38" i="2"/>
  <c r="M38" i="2"/>
  <c r="E42" i="2"/>
  <c r="F42" i="2"/>
  <c r="G42" i="2"/>
  <c r="H42" i="2"/>
  <c r="I42" i="2"/>
  <c r="J42" i="2"/>
  <c r="K42" i="2"/>
  <c r="L42" i="2"/>
  <c r="M42" i="2"/>
  <c r="E45" i="2"/>
  <c r="F45" i="2"/>
  <c r="G45" i="2"/>
  <c r="H45" i="2"/>
  <c r="I45" i="2"/>
  <c r="J45" i="2"/>
  <c r="K45" i="2"/>
  <c r="L45" i="2"/>
  <c r="M45" i="2"/>
  <c r="E48" i="2"/>
  <c r="F48" i="2"/>
  <c r="G48" i="2"/>
  <c r="H48" i="2"/>
  <c r="I48" i="2"/>
  <c r="J48" i="2"/>
  <c r="K48" i="2"/>
  <c r="L48" i="2"/>
  <c r="M48" i="2"/>
  <c r="Q4" i="2"/>
  <c r="Q5" i="2"/>
  <c r="Q6" i="2"/>
  <c r="Q7" i="2"/>
  <c r="Q8" i="2"/>
  <c r="Q9" i="2"/>
  <c r="Q10" i="2"/>
  <c r="Q11" i="2"/>
  <c r="Q12" i="2"/>
  <c r="Q13" i="2"/>
  <c r="Q14" i="2"/>
  <c r="Q16" i="2"/>
  <c r="Q18" i="2"/>
  <c r="Q19" i="2"/>
  <c r="Q20" i="2"/>
  <c r="Q21" i="2"/>
  <c r="Q22" i="2"/>
  <c r="Q23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9" i="2"/>
  <c r="Q40" i="2"/>
  <c r="Q41" i="2"/>
  <c r="Q43" i="2"/>
  <c r="Q44" i="2"/>
  <c r="Q46" i="2"/>
  <c r="Q47" i="2"/>
  <c r="Q3" i="2"/>
  <c r="R4" i="2"/>
  <c r="R5" i="2"/>
  <c r="R6" i="2"/>
  <c r="R7" i="2"/>
  <c r="R8" i="2"/>
  <c r="R9" i="2"/>
  <c r="R10" i="2"/>
  <c r="R11" i="2"/>
  <c r="R12" i="2"/>
  <c r="R13" i="2"/>
  <c r="R14" i="2"/>
  <c r="R16" i="2"/>
  <c r="R18" i="2"/>
  <c r="R19" i="2"/>
  <c r="R20" i="2"/>
  <c r="R21" i="2"/>
  <c r="R22" i="2"/>
  <c r="R23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9" i="2"/>
  <c r="R40" i="2"/>
  <c r="R41" i="2"/>
  <c r="R43" i="2"/>
  <c r="R44" i="2"/>
  <c r="R46" i="2"/>
  <c r="R47" i="2"/>
  <c r="R3" i="2"/>
  <c r="O48" i="2"/>
  <c r="D48" i="2"/>
  <c r="O45" i="2"/>
  <c r="D45" i="2"/>
  <c r="O42" i="2"/>
  <c r="D42" i="2"/>
  <c r="O38" i="2"/>
  <c r="D38" i="2"/>
  <c r="O24" i="2"/>
  <c r="D24" i="2"/>
  <c r="O17" i="2"/>
  <c r="D17" i="2"/>
  <c r="O15" i="2"/>
  <c r="D15" i="2"/>
  <c r="N4" i="2"/>
  <c r="N5" i="2"/>
  <c r="N6" i="2"/>
  <c r="N7" i="2"/>
  <c r="N8" i="2"/>
  <c r="N9" i="2"/>
  <c r="N10" i="2"/>
  <c r="N11" i="2"/>
  <c r="N12" i="2"/>
  <c r="N13" i="2"/>
  <c r="N14" i="2"/>
  <c r="N16" i="2"/>
  <c r="N18" i="2"/>
  <c r="N19" i="2"/>
  <c r="N20" i="2"/>
  <c r="N21" i="2"/>
  <c r="N22" i="2"/>
  <c r="N23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9" i="2"/>
  <c r="N40" i="2"/>
  <c r="N41" i="2"/>
  <c r="N43" i="2"/>
  <c r="N44" i="2"/>
  <c r="N46" i="2"/>
  <c r="N47" i="2"/>
  <c r="Q17" i="2" l="1"/>
  <c r="Q38" i="2"/>
  <c r="Q45" i="2"/>
  <c r="Q42" i="2"/>
  <c r="Q15" i="2"/>
  <c r="R24" i="2"/>
  <c r="R48" i="2"/>
  <c r="N15" i="2"/>
  <c r="R15" i="2"/>
  <c r="R42" i="2"/>
  <c r="N45" i="2"/>
  <c r="Q48" i="2"/>
  <c r="Q24" i="2"/>
  <c r="R38" i="2"/>
  <c r="R45" i="2"/>
  <c r="N38" i="2"/>
  <c r="N42" i="2"/>
  <c r="R17" i="2"/>
  <c r="N17" i="2"/>
  <c r="N24" i="2"/>
  <c r="N48" i="2"/>
  <c r="L49" i="2" s="1"/>
  <c r="G49" i="2" l="1"/>
  <c r="K49" i="2"/>
  <c r="E49" i="2"/>
  <c r="I49" i="2"/>
  <c r="M49" i="2"/>
  <c r="F49" i="2"/>
  <c r="J49" i="2"/>
  <c r="H49" i="2"/>
  <c r="N49" i="2"/>
  <c r="D49" i="2"/>
</calcChain>
</file>

<file path=xl/sharedStrings.xml><?xml version="1.0" encoding="utf-8"?>
<sst xmlns="http://schemas.openxmlformats.org/spreadsheetml/2006/main" count="117" uniqueCount="72">
  <si>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</si>
  <si>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</si>
  <si>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</si>
  <si>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</si>
  <si>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</si>
  <si>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</si>
  <si>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</si>
  <si>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</si>
  <si>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</si>
  <si>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</si>
  <si>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</si>
  <si>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</si>
  <si>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</si>
  <si>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</si>
  <si>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</si>
  <si>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</si>
  <si>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</si>
  <si>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</si>
  <si>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</si>
  <si>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</si>
  <si>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</si>
  <si>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</si>
  <si>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</si>
  <si>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</si>
  <si>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</si>
  <si>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</si>
  <si>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</si>
  <si>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</si>
  <si>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</si>
  <si>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</si>
  <si>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</si>
  <si>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</si>
  <si>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</si>
  <si>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</si>
  <si>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</si>
  <si>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</si>
  <si>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</si>
  <si>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</si>
  <si>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</si>
  <si>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</si>
  <si>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</si>
  <si>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</si>
  <si>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</si>
  <si>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</si>
  <si>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</si>
  <si>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</si>
  <si>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</si>
  <si>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</si>
  <si>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</si>
  <si>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</si>
  <si>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</si>
  <si>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</si>
  <si>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</si>
  <si>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</si>
  <si>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</si>
  <si>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</si>
  <si>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</si>
  <si>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</si>
  <si>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</si>
  <si>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</si>
  <si>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</si>
  <si>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</si>
  <si>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</si>
  <si>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</si>
  <si>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</si>
  <si>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</si>
  <si>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</si>
  <si>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</si>
  <si>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</si>
  <si>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</si>
  <si>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/>
  </si>
  <si>
    <t>表1-8  112年1至3月來臺旅客人次～按停留夜數分
Table 1-8  Visitor Arrivals by Length of Stay,
January-March,2023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</si>
</sst>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2" xfId="0" applyNumberFormat="1" applyFont="1" applyBorder="1" applyAlignment="1"/>
    <xf numFmtId="176" fontId="4" fillId="0" borderId="0" xfId="0" applyNumberFormat="1" applyFont="1" applyAlignment="1"/>
    <xf numFmtId="177" fontId="4" fillId="0" borderId="0" xfId="0" applyNumberFormat="1" applyFont="1" applyAlignment="1"/>
    <xf numFmtId="0" fontId="4" fillId="0" borderId="0" xfId="0" applyFont="1" applyAlignment="1"/>
    <xf numFmtId="176" fontId="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0" xfId="0" applyNumberFormat="1" applyFont="1" applyBorder="1" applyAlignment="1"/>
    <xf numFmtId="0" fontId="4" fillId="0" borderId="4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textRotation="255"/>
    </xf>
    <xf numFmtId="0" fontId="0" fillId="0" borderId="0" xfId="0" applyAlignment="1">
      <alignment vertical="center" textRotation="255"/>
    </xf>
    <xf numFmtId="0" fontId="4" fillId="0" borderId="2" xfId="0" applyFont="1" applyBorder="1" applyAlignment="1"/>
    <xf numFmtId="0" fontId="4" fillId="0" borderId="0" xfId="0" applyFont="1" applyAlignment="1"/>
    <xf numFmtId="0" fontId="4" fillId="0" borderId="0" xfId="0" applyFont="1" applyAlignment="1">
      <alignment vertical="center" textRotation="255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1"/>
  <sheetViews>
    <sheetView tabSelected="1" zoomScaleNormal="100" workbookViewId="0">
      <pane ySplit="2" topLeftCell="A3" activePane="bottomLeft" state="frozen"/>
      <selection pane="bottomLeft" sqref="A1:R1"/>
    </sheetView>
  </sheetViews>
  <sheetFormatPr defaultRowHeight="16.5" x14ac:dyDescent="0.25"/>
  <cols>
    <col min="1" max="1" width="3.625" style="1" customWidth="1"/>
    <col min="2" max="2" width="3.5" style="1" customWidth="1"/>
    <col min="3" max="3" width="19.5" style="1" customWidth="1"/>
    <col min="4" max="4" width="9.5" style="1" customWidth="1"/>
    <col min="5" max="5" width="8.875" style="1" customWidth="1"/>
    <col min="6" max="7" width="9.375" style="1" customWidth="1"/>
    <col min="8" max="12" width="10.125" style="1" customWidth="1"/>
    <col min="13" max="13" width="10.875" style="1" customWidth="1"/>
    <col min="14" max="14" width="11.75" style="1" customWidth="1"/>
    <col min="15" max="15" width="11.5" style="1" customWidth="1"/>
    <col min="16" max="16" width="14.75" style="1" customWidth="1"/>
    <col min="17" max="17" width="17.25" style="1" customWidth="1"/>
    <col min="18" max="18" width="12.5" style="1" customWidth="1"/>
    <col min="19" max="19" width="7.375" style="1" customWidth="1"/>
  </cols>
  <sheetData>
    <row r="1" spans="1:19" ht="57.75" customHeight="1" x14ac:dyDescent="0.25">
      <c r="A1" s="20" t="s">
        <v>71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9" ht="78" customHeight="1" x14ac:dyDescent="0.25">
      <c r="A2" s="14" t="s">
        <v>52</v>
      </c>
      <c r="B2" s="14"/>
      <c r="C2" s="14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65</v>
      </c>
      <c r="M2" s="2" t="s">
        <v>63</v>
      </c>
      <c r="N2" s="2" t="s">
        <v>67</v>
      </c>
      <c r="O2" s="3" t="s">
        <v>61</v>
      </c>
      <c r="P2" s="10" t="s">
        <v>66</v>
      </c>
      <c r="Q2" s="10" t="s">
        <v>68</v>
      </c>
      <c r="R2" s="10" t="s">
        <v>69</v>
      </c>
    </row>
    <row r="3" spans="1:19" x14ac:dyDescent="0.25">
      <c r="A3" s="15" t="s">
        <v>0</v>
      </c>
      <c r="B3" s="17" t="s">
        <v>1</v>
      </c>
      <c r="C3" s="17"/>
      <c r="D3" s="4">
        <v>2590</v>
      </c>
      <c r="E3" s="4">
        <v>12364</v>
      </c>
      <c r="F3" s="4">
        <v>21700</v>
      </c>
      <c r="G3" s="4">
        <v>20650</v>
      </c>
      <c r="H3" s="4">
        <v>18037</v>
      </c>
      <c r="I3" s="4">
        <v>9654</v>
      </c>
      <c r="J3" s="4">
        <v>2483</v>
      </c>
      <c r="K3" s="4">
        <v>543</v>
      </c>
      <c r="L3" s="4">
        <v>306</v>
      </c>
      <c r="M3" s="4">
        <v>12397</v>
      </c>
      <c r="N3" s="11">
        <f>SUM(D3:M3)</f>
        <v>100724</v>
      </c>
      <c r="O3" s="4">
        <v>1755167</v>
      </c>
      <c r="P3" s="4">
        <v>477395</v>
      </c>
      <c r="Q3" s="11">
        <f>SUM(D3:L3)</f>
        <v>88327</v>
      </c>
      <c r="R3" s="6">
        <f t="shared" ref="R3:R48" si="0">IF(P3&lt;&gt;0,P3/SUM(D3:L3),0)</f>
        <v>5.4048592163211699</v>
      </c>
      <c r="S3" s="13" t="s">
        <v>70</v>
      </c>
    </row>
    <row r="4" spans="1:19" x14ac:dyDescent="0.25">
      <c r="A4" s="16"/>
      <c r="B4" s="18" t="s">
        <v>2</v>
      </c>
      <c r="C4" s="18"/>
      <c r="D4" s="5">
        <v>546</v>
      </c>
      <c r="E4" s="5">
        <v>722</v>
      </c>
      <c r="F4" s="5">
        <v>563</v>
      </c>
      <c r="G4" s="5">
        <v>759</v>
      </c>
      <c r="H4" s="5">
        <v>1638</v>
      </c>
      <c r="I4" s="5">
        <v>2676</v>
      </c>
      <c r="J4" s="5">
        <v>2207</v>
      </c>
      <c r="K4" s="5">
        <v>1436</v>
      </c>
      <c r="L4" s="5">
        <v>1212</v>
      </c>
      <c r="M4" s="5">
        <v>16809</v>
      </c>
      <c r="N4" s="11">
        <f t="shared" ref="N4:N14" si="1">SUM(D4:M4)</f>
        <v>28568</v>
      </c>
      <c r="O4" s="5">
        <v>2412416</v>
      </c>
      <c r="P4" s="5">
        <v>258870</v>
      </c>
      <c r="Q4" s="11">
        <f t="shared" ref="Q4:Q48" si="2">SUM(D4:L4)</f>
        <v>11759</v>
      </c>
      <c r="R4" s="6">
        <f t="shared" si="0"/>
        <v>22.014627094140657</v>
      </c>
      <c r="S4" s="13" t="s">
        <v>70</v>
      </c>
    </row>
    <row r="5" spans="1:19" x14ac:dyDescent="0.25">
      <c r="A5" s="16"/>
      <c r="B5" s="18" t="s">
        <v>3</v>
      </c>
      <c r="C5" s="18"/>
      <c r="D5" s="5">
        <v>7288</v>
      </c>
      <c r="E5" s="5">
        <v>28537</v>
      </c>
      <c r="F5" s="5">
        <v>39722</v>
      </c>
      <c r="G5" s="5">
        <v>17791</v>
      </c>
      <c r="H5" s="5">
        <v>16545</v>
      </c>
      <c r="I5" s="5">
        <v>9613</v>
      </c>
      <c r="J5" s="5">
        <v>5069</v>
      </c>
      <c r="K5" s="5">
        <v>3805</v>
      </c>
      <c r="L5" s="5">
        <v>2161</v>
      </c>
      <c r="M5" s="5">
        <v>9714</v>
      </c>
      <c r="N5" s="11">
        <f t="shared" si="1"/>
        <v>140245</v>
      </c>
      <c r="O5" s="5">
        <v>3799487</v>
      </c>
      <c r="P5" s="5">
        <v>895065</v>
      </c>
      <c r="Q5" s="11">
        <f t="shared" si="2"/>
        <v>130531</v>
      </c>
      <c r="R5" s="6">
        <f t="shared" si="0"/>
        <v>6.8571067409274429</v>
      </c>
      <c r="S5" s="13" t="s">
        <v>70</v>
      </c>
    </row>
    <row r="6" spans="1:19" x14ac:dyDescent="0.25">
      <c r="A6" s="16"/>
      <c r="B6" s="18" t="s">
        <v>4</v>
      </c>
      <c r="C6" s="18"/>
      <c r="D6" s="5">
        <v>2964</v>
      </c>
      <c r="E6" s="5">
        <v>15777</v>
      </c>
      <c r="F6" s="5">
        <v>76981</v>
      </c>
      <c r="G6" s="5">
        <v>26163</v>
      </c>
      <c r="H6" s="5">
        <v>13768</v>
      </c>
      <c r="I6" s="5">
        <v>4841</v>
      </c>
      <c r="J6" s="5">
        <v>2028</v>
      </c>
      <c r="K6" s="5">
        <v>1231</v>
      </c>
      <c r="L6" s="5">
        <v>688</v>
      </c>
      <c r="M6" s="5">
        <v>3039</v>
      </c>
      <c r="N6" s="11">
        <f t="shared" si="1"/>
        <v>147480</v>
      </c>
      <c r="O6" s="5">
        <v>1611164</v>
      </c>
      <c r="P6" s="5">
        <v>647659</v>
      </c>
      <c r="Q6" s="11">
        <f t="shared" si="2"/>
        <v>144441</v>
      </c>
      <c r="R6" s="6">
        <f t="shared" si="0"/>
        <v>4.4839000006923246</v>
      </c>
      <c r="S6" s="13" t="s">
        <v>70</v>
      </c>
    </row>
    <row r="7" spans="1:19" x14ac:dyDescent="0.25">
      <c r="A7" s="16"/>
      <c r="B7" s="18" t="s">
        <v>5</v>
      </c>
      <c r="C7" s="18"/>
      <c r="D7" s="5">
        <v>300</v>
      </c>
      <c r="E7" s="5">
        <v>286</v>
      </c>
      <c r="F7" s="5">
        <v>437</v>
      </c>
      <c r="G7" s="5">
        <v>466</v>
      </c>
      <c r="H7" s="5">
        <v>1037</v>
      </c>
      <c r="I7" s="5">
        <v>683</v>
      </c>
      <c r="J7" s="5">
        <v>448</v>
      </c>
      <c r="K7" s="5">
        <v>532</v>
      </c>
      <c r="L7" s="5">
        <v>235</v>
      </c>
      <c r="M7" s="5">
        <v>2018</v>
      </c>
      <c r="N7" s="11">
        <f t="shared" si="1"/>
        <v>6442</v>
      </c>
      <c r="O7" s="5">
        <v>946058</v>
      </c>
      <c r="P7" s="5">
        <v>71601</v>
      </c>
      <c r="Q7" s="11">
        <f t="shared" si="2"/>
        <v>4424</v>
      </c>
      <c r="R7" s="6">
        <f t="shared" si="0"/>
        <v>16.184674502712479</v>
      </c>
      <c r="S7" s="13" t="s">
        <v>70</v>
      </c>
    </row>
    <row r="8" spans="1:19" x14ac:dyDescent="0.25">
      <c r="A8" s="16"/>
      <c r="B8" s="18" t="s">
        <v>6</v>
      </c>
      <c r="C8" s="18"/>
      <c r="D8" s="5">
        <v>251</v>
      </c>
      <c r="E8" s="5">
        <v>245</v>
      </c>
      <c r="F8" s="5">
        <v>296</v>
      </c>
      <c r="G8" s="5">
        <v>331</v>
      </c>
      <c r="H8" s="5">
        <v>674</v>
      </c>
      <c r="I8" s="5">
        <v>694</v>
      </c>
      <c r="J8" s="5">
        <v>339</v>
      </c>
      <c r="K8" s="5">
        <v>148</v>
      </c>
      <c r="L8" s="5">
        <v>76</v>
      </c>
      <c r="M8" s="5">
        <v>305</v>
      </c>
      <c r="N8" s="11">
        <f t="shared" si="1"/>
        <v>3359</v>
      </c>
      <c r="O8" s="5">
        <v>133465</v>
      </c>
      <c r="P8" s="5">
        <v>34005</v>
      </c>
      <c r="Q8" s="11">
        <f t="shared" si="2"/>
        <v>3054</v>
      </c>
      <c r="R8" s="6">
        <f t="shared" si="0"/>
        <v>11.134577603143418</v>
      </c>
      <c r="S8" s="13" t="s">
        <v>70</v>
      </c>
    </row>
    <row r="9" spans="1:19" x14ac:dyDescent="0.25">
      <c r="A9" s="16"/>
      <c r="B9" s="19" t="s">
        <v>7</v>
      </c>
      <c r="C9" s="7" t="s">
        <v>8</v>
      </c>
      <c r="D9" s="5">
        <v>4622</v>
      </c>
      <c r="E9" s="5">
        <v>1634</v>
      </c>
      <c r="F9" s="5">
        <v>4613</v>
      </c>
      <c r="G9" s="5">
        <v>10119</v>
      </c>
      <c r="H9" s="5">
        <v>40499</v>
      </c>
      <c r="I9" s="5">
        <v>17327</v>
      </c>
      <c r="J9" s="5">
        <v>4287</v>
      </c>
      <c r="K9" s="5">
        <v>1870</v>
      </c>
      <c r="L9" s="5">
        <v>884</v>
      </c>
      <c r="M9" s="5">
        <v>15403</v>
      </c>
      <c r="N9" s="11">
        <f t="shared" si="1"/>
        <v>101258</v>
      </c>
      <c r="O9" s="5">
        <v>11092065</v>
      </c>
      <c r="P9" s="5">
        <v>722216</v>
      </c>
      <c r="Q9" s="11">
        <f t="shared" si="2"/>
        <v>85855</v>
      </c>
      <c r="R9" s="6">
        <f t="shared" si="0"/>
        <v>8.4120435618193472</v>
      </c>
      <c r="S9" s="13" t="s">
        <v>70</v>
      </c>
    </row>
    <row r="10" spans="1:19" x14ac:dyDescent="0.25">
      <c r="A10" s="16"/>
      <c r="B10" s="19"/>
      <c r="C10" s="7" t="s">
        <v>9</v>
      </c>
      <c r="D10" s="5">
        <v>1902</v>
      </c>
      <c r="E10" s="5">
        <v>2793</v>
      </c>
      <c r="F10" s="5">
        <v>7056</v>
      </c>
      <c r="G10" s="5">
        <v>12782</v>
      </c>
      <c r="H10" s="5">
        <v>38252</v>
      </c>
      <c r="I10" s="5">
        <v>20841</v>
      </c>
      <c r="J10" s="5">
        <v>2708</v>
      </c>
      <c r="K10" s="5">
        <v>648</v>
      </c>
      <c r="L10" s="5">
        <v>217</v>
      </c>
      <c r="M10" s="5">
        <v>1084</v>
      </c>
      <c r="N10" s="11">
        <f t="shared" si="1"/>
        <v>88283</v>
      </c>
      <c r="O10" s="5">
        <v>927765</v>
      </c>
      <c r="P10" s="5">
        <v>612490</v>
      </c>
      <c r="Q10" s="11">
        <f t="shared" si="2"/>
        <v>87199</v>
      </c>
      <c r="R10" s="6">
        <f t="shared" si="0"/>
        <v>7.0240484409224875</v>
      </c>
      <c r="S10" s="13" t="s">
        <v>70</v>
      </c>
    </row>
    <row r="11" spans="1:19" x14ac:dyDescent="0.25">
      <c r="A11" s="16"/>
      <c r="B11" s="19"/>
      <c r="C11" s="7" t="s">
        <v>10</v>
      </c>
      <c r="D11" s="5">
        <v>3276</v>
      </c>
      <c r="E11" s="5">
        <v>515</v>
      </c>
      <c r="F11" s="5">
        <v>941</v>
      </c>
      <c r="G11" s="5">
        <v>1472</v>
      </c>
      <c r="H11" s="5">
        <v>4529</v>
      </c>
      <c r="I11" s="5">
        <v>4634</v>
      </c>
      <c r="J11" s="5">
        <v>1426</v>
      </c>
      <c r="K11" s="5">
        <v>1885</v>
      </c>
      <c r="L11" s="5">
        <v>487</v>
      </c>
      <c r="M11" s="5">
        <v>18564</v>
      </c>
      <c r="N11" s="11">
        <f t="shared" si="1"/>
        <v>37729</v>
      </c>
      <c r="O11" s="5">
        <v>23979743</v>
      </c>
      <c r="P11" s="5">
        <v>244845</v>
      </c>
      <c r="Q11" s="11">
        <f t="shared" si="2"/>
        <v>19165</v>
      </c>
      <c r="R11" s="6">
        <f t="shared" si="0"/>
        <v>12.775632663709889</v>
      </c>
      <c r="S11" s="13" t="s">
        <v>70</v>
      </c>
    </row>
    <row r="12" spans="1:19" x14ac:dyDescent="0.25">
      <c r="A12" s="16"/>
      <c r="B12" s="19"/>
      <c r="C12" s="7" t="s">
        <v>11</v>
      </c>
      <c r="D12" s="5">
        <v>2416</v>
      </c>
      <c r="E12" s="5">
        <v>3275</v>
      </c>
      <c r="F12" s="5">
        <v>8526</v>
      </c>
      <c r="G12" s="5">
        <v>6950</v>
      </c>
      <c r="H12" s="5">
        <v>8700</v>
      </c>
      <c r="I12" s="5">
        <v>7314</v>
      </c>
      <c r="J12" s="5">
        <v>693</v>
      </c>
      <c r="K12" s="5">
        <v>1227</v>
      </c>
      <c r="L12" s="5">
        <v>446</v>
      </c>
      <c r="M12" s="5">
        <v>18269</v>
      </c>
      <c r="N12" s="11">
        <f t="shared" si="1"/>
        <v>57816</v>
      </c>
      <c r="O12" s="5">
        <v>21720401</v>
      </c>
      <c r="P12" s="5">
        <v>300792</v>
      </c>
      <c r="Q12" s="11">
        <f t="shared" si="2"/>
        <v>39547</v>
      </c>
      <c r="R12" s="6">
        <f t="shared" si="0"/>
        <v>7.6059372392343292</v>
      </c>
      <c r="S12" s="13" t="s">
        <v>70</v>
      </c>
    </row>
    <row r="13" spans="1:19" x14ac:dyDescent="0.25">
      <c r="A13" s="16"/>
      <c r="B13" s="19"/>
      <c r="C13" s="7" t="s">
        <v>12</v>
      </c>
      <c r="D13" s="5">
        <v>2496</v>
      </c>
      <c r="E13" s="5">
        <v>4294</v>
      </c>
      <c r="F13" s="5">
        <v>21491</v>
      </c>
      <c r="G13" s="5">
        <v>18381</v>
      </c>
      <c r="H13" s="5">
        <v>13295</v>
      </c>
      <c r="I13" s="5">
        <v>10677</v>
      </c>
      <c r="J13" s="5">
        <v>635</v>
      </c>
      <c r="K13" s="5">
        <v>738</v>
      </c>
      <c r="L13" s="5">
        <v>513</v>
      </c>
      <c r="M13" s="5">
        <v>10644</v>
      </c>
      <c r="N13" s="11">
        <f t="shared" si="1"/>
        <v>83164</v>
      </c>
      <c r="O13" s="5">
        <v>11276321</v>
      </c>
      <c r="P13" s="5">
        <v>432368</v>
      </c>
      <c r="Q13" s="11">
        <f t="shared" si="2"/>
        <v>72520</v>
      </c>
      <c r="R13" s="6">
        <f t="shared" si="0"/>
        <v>5.9620518477661335</v>
      </c>
      <c r="S13" s="13" t="s">
        <v>70</v>
      </c>
    </row>
    <row r="14" spans="1:19" x14ac:dyDescent="0.25">
      <c r="A14" s="16"/>
      <c r="B14" s="19"/>
      <c r="C14" s="7" t="s">
        <v>13</v>
      </c>
      <c r="D14" s="5">
        <v>536</v>
      </c>
      <c r="E14" s="5">
        <v>2302</v>
      </c>
      <c r="F14" s="5">
        <v>5039</v>
      </c>
      <c r="G14" s="5">
        <v>14252</v>
      </c>
      <c r="H14" s="5">
        <v>4567</v>
      </c>
      <c r="I14" s="5">
        <v>4954</v>
      </c>
      <c r="J14" s="5">
        <v>1866</v>
      </c>
      <c r="K14" s="5">
        <v>2053</v>
      </c>
      <c r="L14" s="5">
        <v>2321</v>
      </c>
      <c r="M14" s="5">
        <v>53157</v>
      </c>
      <c r="N14" s="11">
        <f t="shared" si="1"/>
        <v>91047</v>
      </c>
      <c r="O14" s="5">
        <v>61558113</v>
      </c>
      <c r="P14" s="5">
        <v>481029</v>
      </c>
      <c r="Q14" s="11">
        <f t="shared" si="2"/>
        <v>37890</v>
      </c>
      <c r="R14" s="6">
        <f t="shared" si="0"/>
        <v>12.695407759303245</v>
      </c>
      <c r="S14" s="13" t="s">
        <v>70</v>
      </c>
    </row>
    <row r="15" spans="1:19" x14ac:dyDescent="0.25">
      <c r="A15" s="16"/>
      <c r="B15" s="19"/>
      <c r="C15" s="7" t="s">
        <v>14</v>
      </c>
      <c r="D15" s="5">
        <f>D16-D9-D10-D11-D12-D13-D14</f>
        <v>208</v>
      </c>
      <c r="E15" s="5">
        <f t="shared" ref="E15:M15" si="3">E16-E9-E10-E11-E12-E13-E14</f>
        <v>111</v>
      </c>
      <c r="F15" s="5">
        <f t="shared" si="3"/>
        <v>174</v>
      </c>
      <c r="G15" s="5">
        <f t="shared" si="3"/>
        <v>333</v>
      </c>
      <c r="H15" s="5">
        <f t="shared" si="3"/>
        <v>909</v>
      </c>
      <c r="I15" s="5">
        <f t="shared" si="3"/>
        <v>644</v>
      </c>
      <c r="J15" s="5">
        <f t="shared" si="3"/>
        <v>371</v>
      </c>
      <c r="K15" s="5">
        <f t="shared" si="3"/>
        <v>128</v>
      </c>
      <c r="L15" s="5">
        <f t="shared" si="3"/>
        <v>59</v>
      </c>
      <c r="M15" s="5">
        <f t="shared" si="3"/>
        <v>785</v>
      </c>
      <c r="N15" s="5">
        <f t="shared" ref="N15" si="4">N16-N9-N10-N11-N12-N13-N14</f>
        <v>3722</v>
      </c>
      <c r="O15" s="5">
        <f>O16-O9-O10-O11-O12-O13-O14</f>
        <v>535991</v>
      </c>
      <c r="P15" s="5">
        <f>P16-P9-P10-P11-P12-P13-P14</f>
        <v>34352</v>
      </c>
      <c r="Q15" s="11">
        <f t="shared" si="2"/>
        <v>2937</v>
      </c>
      <c r="R15" s="6">
        <f t="shared" si="0"/>
        <v>11.696288729996596</v>
      </c>
      <c r="S15" s="13" t="s">
        <v>70</v>
      </c>
    </row>
    <row r="16" spans="1:19" x14ac:dyDescent="0.25">
      <c r="A16" s="16"/>
      <c r="B16" s="19"/>
      <c r="C16" s="7" t="s">
        <v>15</v>
      </c>
      <c r="D16" s="5">
        <v>15456</v>
      </c>
      <c r="E16" s="5">
        <v>14924</v>
      </c>
      <c r="F16" s="5">
        <v>47840</v>
      </c>
      <c r="G16" s="5">
        <v>64289</v>
      </c>
      <c r="H16" s="5">
        <v>110751</v>
      </c>
      <c r="I16" s="5">
        <v>66391</v>
      </c>
      <c r="J16" s="5">
        <v>11986</v>
      </c>
      <c r="K16" s="5">
        <v>8549</v>
      </c>
      <c r="L16" s="5">
        <v>4927</v>
      </c>
      <c r="M16" s="5">
        <v>117906</v>
      </c>
      <c r="N16" s="11">
        <f t="shared" ref="N16:N48" si="5">SUM(D16:M16)</f>
        <v>463019</v>
      </c>
      <c r="O16" s="5">
        <v>131090399</v>
      </c>
      <c r="P16" s="5">
        <v>2828092</v>
      </c>
      <c r="Q16" s="11">
        <f t="shared" si="2"/>
        <v>345113</v>
      </c>
      <c r="R16" s="6">
        <f t="shared" si="0"/>
        <v>8.1946840600035351</v>
      </c>
      <c r="S16" s="13" t="s">
        <v>70</v>
      </c>
    </row>
    <row r="17" spans="1:19" x14ac:dyDescent="0.25">
      <c r="A17" s="16"/>
      <c r="B17" s="18" t="s">
        <v>16</v>
      </c>
      <c r="C17" s="18"/>
      <c r="D17" s="5">
        <f>D18-D16-D3-D4-D5-D6-D7-D8</f>
        <v>154</v>
      </c>
      <c r="E17" s="5">
        <f t="shared" ref="E17:M17" si="6">E18-E16-E3-E4-E5-E6-E7-E8</f>
        <v>429</v>
      </c>
      <c r="F17" s="5">
        <f t="shared" si="6"/>
        <v>452</v>
      </c>
      <c r="G17" s="5">
        <f t="shared" si="6"/>
        <v>392</v>
      </c>
      <c r="H17" s="5">
        <f t="shared" si="6"/>
        <v>623</v>
      </c>
      <c r="I17" s="5">
        <f t="shared" si="6"/>
        <v>509</v>
      </c>
      <c r="J17" s="5">
        <f t="shared" si="6"/>
        <v>232</v>
      </c>
      <c r="K17" s="5">
        <f t="shared" si="6"/>
        <v>308</v>
      </c>
      <c r="L17" s="5">
        <f t="shared" si="6"/>
        <v>79</v>
      </c>
      <c r="M17" s="5">
        <f t="shared" si="6"/>
        <v>499</v>
      </c>
      <c r="N17" s="11">
        <f t="shared" si="5"/>
        <v>3677</v>
      </c>
      <c r="O17" s="5">
        <f>O18-O16-O3-O4-O5-O6-O7-O8</f>
        <v>347519</v>
      </c>
      <c r="P17" s="5">
        <f>P18-P16-P3-P4-P5-P6-P7-P8</f>
        <v>39075</v>
      </c>
      <c r="Q17" s="11">
        <f t="shared" si="2"/>
        <v>3178</v>
      </c>
      <c r="R17" s="6">
        <f t="shared" si="0"/>
        <v>12.295468848332284</v>
      </c>
      <c r="S17" s="13" t="s">
        <v>70</v>
      </c>
    </row>
    <row r="18" spans="1:19" x14ac:dyDescent="0.25">
      <c r="A18" s="16"/>
      <c r="B18" s="18" t="s">
        <v>17</v>
      </c>
      <c r="C18" s="18"/>
      <c r="D18" s="5">
        <v>29549</v>
      </c>
      <c r="E18" s="5">
        <v>73284</v>
      </c>
      <c r="F18" s="5">
        <v>187991</v>
      </c>
      <c r="G18" s="5">
        <v>130841</v>
      </c>
      <c r="H18" s="5">
        <v>163073</v>
      </c>
      <c r="I18" s="5">
        <v>95061</v>
      </c>
      <c r="J18" s="5">
        <v>24792</v>
      </c>
      <c r="K18" s="5">
        <v>16552</v>
      </c>
      <c r="L18" s="5">
        <v>9684</v>
      </c>
      <c r="M18" s="5">
        <v>162687</v>
      </c>
      <c r="N18" s="11">
        <f t="shared" si="5"/>
        <v>893514</v>
      </c>
      <c r="O18" s="5">
        <v>142095675</v>
      </c>
      <c r="P18" s="5">
        <v>5251762</v>
      </c>
      <c r="Q18" s="11">
        <f t="shared" si="2"/>
        <v>730827</v>
      </c>
      <c r="R18" s="6">
        <f t="shared" si="0"/>
        <v>7.1860536077621653</v>
      </c>
      <c r="S18" s="13" t="s">
        <v>70</v>
      </c>
    </row>
    <row r="19" spans="1:19" x14ac:dyDescent="0.25">
      <c r="A19" s="19" t="s">
        <v>18</v>
      </c>
      <c r="B19" s="18" t="s">
        <v>19</v>
      </c>
      <c r="C19" s="18"/>
      <c r="D19" s="5">
        <v>1276</v>
      </c>
      <c r="E19" s="5">
        <v>1020</v>
      </c>
      <c r="F19" s="5">
        <v>1435</v>
      </c>
      <c r="G19" s="5">
        <v>1404</v>
      </c>
      <c r="H19" s="5">
        <v>2565</v>
      </c>
      <c r="I19" s="5">
        <v>3930</v>
      </c>
      <c r="J19" s="5">
        <v>2574</v>
      </c>
      <c r="K19" s="5">
        <v>1055</v>
      </c>
      <c r="L19" s="5">
        <v>426</v>
      </c>
      <c r="M19" s="5">
        <v>2362</v>
      </c>
      <c r="N19" s="11">
        <f t="shared" si="5"/>
        <v>18047</v>
      </c>
      <c r="O19" s="5">
        <v>656006</v>
      </c>
      <c r="P19" s="5">
        <v>204337</v>
      </c>
      <c r="Q19" s="11">
        <f t="shared" si="2"/>
        <v>15685</v>
      </c>
      <c r="R19" s="6">
        <f t="shared" si="0"/>
        <v>13.027542237806822</v>
      </c>
      <c r="S19" s="13" t="s">
        <v>70</v>
      </c>
    </row>
    <row r="20" spans="1:19" x14ac:dyDescent="0.25">
      <c r="A20" s="19"/>
      <c r="B20" s="18" t="s">
        <v>20</v>
      </c>
      <c r="C20" s="18"/>
      <c r="D20" s="5">
        <v>7187</v>
      </c>
      <c r="E20" s="5">
        <v>5056</v>
      </c>
      <c r="F20" s="5">
        <v>6655</v>
      </c>
      <c r="G20" s="5">
        <v>6622</v>
      </c>
      <c r="H20" s="5">
        <v>16570</v>
      </c>
      <c r="I20" s="5">
        <v>25117</v>
      </c>
      <c r="J20" s="5">
        <v>13595</v>
      </c>
      <c r="K20" s="5">
        <v>5018</v>
      </c>
      <c r="L20" s="5">
        <v>2299</v>
      </c>
      <c r="M20" s="5">
        <v>8047</v>
      </c>
      <c r="N20" s="11">
        <f t="shared" si="5"/>
        <v>96166</v>
      </c>
      <c r="O20" s="5">
        <v>2700462</v>
      </c>
      <c r="P20" s="5">
        <v>1118538</v>
      </c>
      <c r="Q20" s="11">
        <f t="shared" si="2"/>
        <v>88119</v>
      </c>
      <c r="R20" s="6">
        <f t="shared" si="0"/>
        <v>12.693494025125116</v>
      </c>
      <c r="S20" s="13" t="s">
        <v>70</v>
      </c>
    </row>
    <row r="21" spans="1:19" x14ac:dyDescent="0.25">
      <c r="A21" s="19"/>
      <c r="B21" s="18" t="s">
        <v>21</v>
      </c>
      <c r="C21" s="18"/>
      <c r="D21" s="5">
        <v>14</v>
      </c>
      <c r="E21" s="5">
        <v>21</v>
      </c>
      <c r="F21" s="5">
        <v>23</v>
      </c>
      <c r="G21" s="5">
        <v>61</v>
      </c>
      <c r="H21" s="5">
        <v>77</v>
      </c>
      <c r="I21" s="5">
        <v>81</v>
      </c>
      <c r="J21" s="5">
        <v>64</v>
      </c>
      <c r="K21" s="5">
        <v>37</v>
      </c>
      <c r="L21" s="5">
        <v>17</v>
      </c>
      <c r="M21" s="5">
        <v>106</v>
      </c>
      <c r="N21" s="11">
        <f t="shared" si="5"/>
        <v>501</v>
      </c>
      <c r="O21" s="5">
        <v>47568</v>
      </c>
      <c r="P21" s="5">
        <v>5970</v>
      </c>
      <c r="Q21" s="11">
        <f t="shared" si="2"/>
        <v>395</v>
      </c>
      <c r="R21" s="6">
        <f t="shared" si="0"/>
        <v>15.113924050632912</v>
      </c>
      <c r="S21" s="13" t="s">
        <v>70</v>
      </c>
    </row>
    <row r="22" spans="1:19" x14ac:dyDescent="0.25">
      <c r="A22" s="19"/>
      <c r="B22" s="18" t="s">
        <v>22</v>
      </c>
      <c r="C22" s="18"/>
      <c r="D22" s="5">
        <v>22</v>
      </c>
      <c r="E22" s="5">
        <v>26</v>
      </c>
      <c r="F22" s="5">
        <v>42</v>
      </c>
      <c r="G22" s="5">
        <v>63</v>
      </c>
      <c r="H22" s="5">
        <v>105</v>
      </c>
      <c r="I22" s="5">
        <v>106</v>
      </c>
      <c r="J22" s="5">
        <v>92</v>
      </c>
      <c r="K22" s="5">
        <v>62</v>
      </c>
      <c r="L22" s="5">
        <v>21</v>
      </c>
      <c r="M22" s="5">
        <v>120</v>
      </c>
      <c r="N22" s="11">
        <f t="shared" si="5"/>
        <v>659</v>
      </c>
      <c r="O22" s="5">
        <v>48300</v>
      </c>
      <c r="P22" s="5">
        <v>8686</v>
      </c>
      <c r="Q22" s="11">
        <f t="shared" si="2"/>
        <v>539</v>
      </c>
      <c r="R22" s="6">
        <f t="shared" si="0"/>
        <v>16.115027829313544</v>
      </c>
      <c r="S22" s="13" t="s">
        <v>70</v>
      </c>
    </row>
    <row r="23" spans="1:19" x14ac:dyDescent="0.25">
      <c r="A23" s="19"/>
      <c r="B23" s="18" t="s">
        <v>23</v>
      </c>
      <c r="C23" s="18"/>
      <c r="D23" s="5">
        <v>11</v>
      </c>
      <c r="E23" s="5">
        <v>9</v>
      </c>
      <c r="F23" s="5">
        <v>13</v>
      </c>
      <c r="G23" s="5">
        <v>12</v>
      </c>
      <c r="H23" s="5">
        <v>25</v>
      </c>
      <c r="I23" s="5">
        <v>40</v>
      </c>
      <c r="J23" s="5">
        <v>62</v>
      </c>
      <c r="K23" s="5">
        <v>30</v>
      </c>
      <c r="L23" s="5">
        <v>5</v>
      </c>
      <c r="M23" s="5">
        <v>35</v>
      </c>
      <c r="N23" s="11">
        <f t="shared" si="5"/>
        <v>242</v>
      </c>
      <c r="O23" s="5">
        <v>17444</v>
      </c>
      <c r="P23" s="5">
        <v>3712</v>
      </c>
      <c r="Q23" s="11">
        <f t="shared" si="2"/>
        <v>207</v>
      </c>
      <c r="R23" s="6">
        <f t="shared" si="0"/>
        <v>17.932367149758456</v>
      </c>
      <c r="S23" s="13" t="s">
        <v>70</v>
      </c>
    </row>
    <row r="24" spans="1:19" x14ac:dyDescent="0.25">
      <c r="A24" s="19"/>
      <c r="B24" s="18" t="s">
        <v>24</v>
      </c>
      <c r="C24" s="18"/>
      <c r="D24" s="5">
        <f>D25-D19-D20-D21-D22-D23</f>
        <v>55</v>
      </c>
      <c r="E24" s="5">
        <f t="shared" ref="E24:M24" si="7">E25-E19-E20-E21-E22-E23</f>
        <v>79</v>
      </c>
      <c r="F24" s="5">
        <f t="shared" si="7"/>
        <v>97</v>
      </c>
      <c r="G24" s="5">
        <f t="shared" si="7"/>
        <v>132</v>
      </c>
      <c r="H24" s="5">
        <f t="shared" si="7"/>
        <v>178</v>
      </c>
      <c r="I24" s="5">
        <f t="shared" si="7"/>
        <v>334</v>
      </c>
      <c r="J24" s="5">
        <f t="shared" si="7"/>
        <v>302</v>
      </c>
      <c r="K24" s="5">
        <f t="shared" si="7"/>
        <v>191</v>
      </c>
      <c r="L24" s="5">
        <f t="shared" si="7"/>
        <v>98</v>
      </c>
      <c r="M24" s="5">
        <f t="shared" si="7"/>
        <v>839</v>
      </c>
      <c r="N24" s="11">
        <f t="shared" si="5"/>
        <v>2305</v>
      </c>
      <c r="O24" s="5">
        <f>O25-O19-O20-O21-O22-O23</f>
        <v>466820</v>
      </c>
      <c r="P24" s="5">
        <f>P25-P19-P20-P21-P22-P23</f>
        <v>28389</v>
      </c>
      <c r="Q24" s="11">
        <f t="shared" si="2"/>
        <v>1466</v>
      </c>
      <c r="R24" s="6">
        <f t="shared" si="0"/>
        <v>19.364938608458392</v>
      </c>
      <c r="S24" s="13" t="s">
        <v>70</v>
      </c>
    </row>
    <row r="25" spans="1:19" x14ac:dyDescent="0.25">
      <c r="A25" s="19"/>
      <c r="B25" s="18" t="s">
        <v>25</v>
      </c>
      <c r="C25" s="18"/>
      <c r="D25" s="5">
        <v>8565</v>
      </c>
      <c r="E25" s="5">
        <v>6211</v>
      </c>
      <c r="F25" s="5">
        <v>8265</v>
      </c>
      <c r="G25" s="5">
        <v>8294</v>
      </c>
      <c r="H25" s="5">
        <v>19520</v>
      </c>
      <c r="I25" s="5">
        <v>29608</v>
      </c>
      <c r="J25" s="5">
        <v>16689</v>
      </c>
      <c r="K25" s="5">
        <v>6393</v>
      </c>
      <c r="L25" s="5">
        <v>2866</v>
      </c>
      <c r="M25" s="5">
        <v>11509</v>
      </c>
      <c r="N25" s="11">
        <f t="shared" si="5"/>
        <v>117920</v>
      </c>
      <c r="O25" s="5">
        <v>3936600</v>
      </c>
      <c r="P25" s="5">
        <v>1369632</v>
      </c>
      <c r="Q25" s="11">
        <f t="shared" si="2"/>
        <v>106411</v>
      </c>
      <c r="R25" s="6">
        <f t="shared" si="0"/>
        <v>12.871150538948042</v>
      </c>
      <c r="S25" s="13" t="s">
        <v>70</v>
      </c>
    </row>
    <row r="26" spans="1:19" x14ac:dyDescent="0.25">
      <c r="A26" s="19" t="s">
        <v>26</v>
      </c>
      <c r="B26" s="18" t="s">
        <v>27</v>
      </c>
      <c r="C26" s="18"/>
      <c r="D26" s="5">
        <v>66</v>
      </c>
      <c r="E26" s="5">
        <v>98</v>
      </c>
      <c r="F26" s="5">
        <v>108</v>
      </c>
      <c r="G26" s="5">
        <v>105</v>
      </c>
      <c r="H26" s="5">
        <v>149</v>
      </c>
      <c r="I26" s="5">
        <v>247</v>
      </c>
      <c r="J26" s="5">
        <v>165</v>
      </c>
      <c r="K26" s="5">
        <v>74</v>
      </c>
      <c r="L26" s="5">
        <v>51</v>
      </c>
      <c r="M26" s="5">
        <v>200</v>
      </c>
      <c r="N26" s="11">
        <f t="shared" si="5"/>
        <v>1263</v>
      </c>
      <c r="O26" s="5">
        <v>36708</v>
      </c>
      <c r="P26" s="5">
        <v>15165</v>
      </c>
      <c r="Q26" s="11">
        <f t="shared" si="2"/>
        <v>1063</v>
      </c>
      <c r="R26" s="6">
        <f t="shared" si="0"/>
        <v>14.266227657572907</v>
      </c>
      <c r="S26" s="13" t="s">
        <v>70</v>
      </c>
    </row>
    <row r="27" spans="1:19" x14ac:dyDescent="0.25">
      <c r="A27" s="19"/>
      <c r="B27" s="18" t="s">
        <v>28</v>
      </c>
      <c r="C27" s="18"/>
      <c r="D27" s="5">
        <v>377</v>
      </c>
      <c r="E27" s="5">
        <v>488</v>
      </c>
      <c r="F27" s="5">
        <v>597</v>
      </c>
      <c r="G27" s="5">
        <v>567</v>
      </c>
      <c r="H27" s="5">
        <v>1115</v>
      </c>
      <c r="I27" s="5">
        <v>1733</v>
      </c>
      <c r="J27" s="5">
        <v>1175</v>
      </c>
      <c r="K27" s="5">
        <v>646</v>
      </c>
      <c r="L27" s="5">
        <v>309</v>
      </c>
      <c r="M27" s="5">
        <v>1904</v>
      </c>
      <c r="N27" s="11">
        <f t="shared" si="5"/>
        <v>8911</v>
      </c>
      <c r="O27" s="5">
        <v>306726</v>
      </c>
      <c r="P27" s="5">
        <v>108938</v>
      </c>
      <c r="Q27" s="11">
        <f t="shared" si="2"/>
        <v>7007</v>
      </c>
      <c r="R27" s="6">
        <f t="shared" si="0"/>
        <v>15.547024404167262</v>
      </c>
      <c r="S27" s="13" t="s">
        <v>70</v>
      </c>
    </row>
    <row r="28" spans="1:19" x14ac:dyDescent="0.25">
      <c r="A28" s="19"/>
      <c r="B28" s="18" t="s">
        <v>29</v>
      </c>
      <c r="C28" s="18"/>
      <c r="D28" s="5">
        <v>552</v>
      </c>
      <c r="E28" s="5">
        <v>674</v>
      </c>
      <c r="F28" s="5">
        <v>896</v>
      </c>
      <c r="G28" s="5">
        <v>826</v>
      </c>
      <c r="H28" s="5">
        <v>1735</v>
      </c>
      <c r="I28" s="5">
        <v>2379</v>
      </c>
      <c r="J28" s="5">
        <v>1690</v>
      </c>
      <c r="K28" s="5">
        <v>668</v>
      </c>
      <c r="L28" s="5">
        <v>272</v>
      </c>
      <c r="M28" s="5">
        <v>2631</v>
      </c>
      <c r="N28" s="11">
        <f t="shared" si="5"/>
        <v>12323</v>
      </c>
      <c r="O28" s="5">
        <v>272995</v>
      </c>
      <c r="P28" s="5">
        <v>129529</v>
      </c>
      <c r="Q28" s="11">
        <f t="shared" si="2"/>
        <v>9692</v>
      </c>
      <c r="R28" s="6">
        <f t="shared" si="0"/>
        <v>13.364527445315725</v>
      </c>
      <c r="S28" s="13" t="s">
        <v>70</v>
      </c>
    </row>
    <row r="29" spans="1:19" x14ac:dyDescent="0.25">
      <c r="A29" s="19"/>
      <c r="B29" s="18" t="s">
        <v>30</v>
      </c>
      <c r="C29" s="18"/>
      <c r="D29" s="5">
        <v>175</v>
      </c>
      <c r="E29" s="5">
        <v>300</v>
      </c>
      <c r="F29" s="5">
        <v>359</v>
      </c>
      <c r="G29" s="5">
        <v>399</v>
      </c>
      <c r="H29" s="5">
        <v>598</v>
      </c>
      <c r="I29" s="5">
        <v>531</v>
      </c>
      <c r="J29" s="5">
        <v>233</v>
      </c>
      <c r="K29" s="5">
        <v>156</v>
      </c>
      <c r="L29" s="5">
        <v>75</v>
      </c>
      <c r="M29" s="5">
        <v>462</v>
      </c>
      <c r="N29" s="11">
        <f t="shared" si="5"/>
        <v>3288</v>
      </c>
      <c r="O29" s="5">
        <v>102205</v>
      </c>
      <c r="P29" s="5">
        <v>30029</v>
      </c>
      <c r="Q29" s="11">
        <f t="shared" si="2"/>
        <v>2826</v>
      </c>
      <c r="R29" s="6">
        <f t="shared" si="0"/>
        <v>10.625973106864826</v>
      </c>
      <c r="S29" s="13" t="s">
        <v>70</v>
      </c>
    </row>
    <row r="30" spans="1:19" x14ac:dyDescent="0.25">
      <c r="A30" s="19"/>
      <c r="B30" s="18" t="s">
        <v>31</v>
      </c>
      <c r="C30" s="18"/>
      <c r="D30" s="5">
        <v>393</v>
      </c>
      <c r="E30" s="5">
        <v>274</v>
      </c>
      <c r="F30" s="5">
        <v>378</v>
      </c>
      <c r="G30" s="5">
        <v>326</v>
      </c>
      <c r="H30" s="5">
        <v>796</v>
      </c>
      <c r="I30" s="5">
        <v>920</v>
      </c>
      <c r="J30" s="5">
        <v>630</v>
      </c>
      <c r="K30" s="5">
        <v>333</v>
      </c>
      <c r="L30" s="5">
        <v>123</v>
      </c>
      <c r="M30" s="5">
        <v>602</v>
      </c>
      <c r="N30" s="11">
        <f t="shared" si="5"/>
        <v>4775</v>
      </c>
      <c r="O30" s="5">
        <v>106375</v>
      </c>
      <c r="P30" s="5">
        <v>55937</v>
      </c>
      <c r="Q30" s="11">
        <f t="shared" si="2"/>
        <v>4173</v>
      </c>
      <c r="R30" s="6">
        <f t="shared" si="0"/>
        <v>13.404505152168703</v>
      </c>
      <c r="S30" s="13" t="s">
        <v>70</v>
      </c>
    </row>
    <row r="31" spans="1:19" x14ac:dyDescent="0.25">
      <c r="A31" s="19"/>
      <c r="B31" s="18" t="s">
        <v>32</v>
      </c>
      <c r="C31" s="18"/>
      <c r="D31" s="5">
        <v>109</v>
      </c>
      <c r="E31" s="5">
        <v>113</v>
      </c>
      <c r="F31" s="5">
        <v>165</v>
      </c>
      <c r="G31" s="5">
        <v>122</v>
      </c>
      <c r="H31" s="5">
        <v>277</v>
      </c>
      <c r="I31" s="5">
        <v>445</v>
      </c>
      <c r="J31" s="5">
        <v>276</v>
      </c>
      <c r="K31" s="5">
        <v>108</v>
      </c>
      <c r="L31" s="5">
        <v>46</v>
      </c>
      <c r="M31" s="5">
        <v>258</v>
      </c>
      <c r="N31" s="11">
        <f t="shared" si="5"/>
        <v>1919</v>
      </c>
      <c r="O31" s="5">
        <v>41256</v>
      </c>
      <c r="P31" s="5">
        <v>21933</v>
      </c>
      <c r="Q31" s="11">
        <f t="shared" si="2"/>
        <v>1661</v>
      </c>
      <c r="R31" s="6">
        <f t="shared" si="0"/>
        <v>13.204695966285371</v>
      </c>
      <c r="S31" s="13" t="s">
        <v>70</v>
      </c>
    </row>
    <row r="32" spans="1:19" x14ac:dyDescent="0.25">
      <c r="A32" s="19"/>
      <c r="B32" s="18" t="s">
        <v>33</v>
      </c>
      <c r="C32" s="18"/>
      <c r="D32" s="5">
        <v>73</v>
      </c>
      <c r="E32" s="5">
        <v>124</v>
      </c>
      <c r="F32" s="5">
        <v>208</v>
      </c>
      <c r="G32" s="5">
        <v>148</v>
      </c>
      <c r="H32" s="5">
        <v>302</v>
      </c>
      <c r="I32" s="5">
        <v>308</v>
      </c>
      <c r="J32" s="5">
        <v>257</v>
      </c>
      <c r="K32" s="5">
        <v>146</v>
      </c>
      <c r="L32" s="5">
        <v>67</v>
      </c>
      <c r="M32" s="5">
        <v>440</v>
      </c>
      <c r="N32" s="11">
        <f t="shared" si="5"/>
        <v>2073</v>
      </c>
      <c r="O32" s="5">
        <v>73859</v>
      </c>
      <c r="P32" s="5">
        <v>23658</v>
      </c>
      <c r="Q32" s="11">
        <f t="shared" si="2"/>
        <v>1633</v>
      </c>
      <c r="R32" s="6">
        <f t="shared" si="0"/>
        <v>14.487446417636253</v>
      </c>
      <c r="S32" s="13" t="s">
        <v>70</v>
      </c>
    </row>
    <row r="33" spans="1:19" x14ac:dyDescent="0.25">
      <c r="A33" s="19"/>
      <c r="B33" s="18" t="s">
        <v>34</v>
      </c>
      <c r="C33" s="18"/>
      <c r="D33" s="5">
        <v>965</v>
      </c>
      <c r="E33" s="5">
        <v>830</v>
      </c>
      <c r="F33" s="5">
        <v>1081</v>
      </c>
      <c r="G33" s="5">
        <v>967</v>
      </c>
      <c r="H33" s="5">
        <v>1710</v>
      </c>
      <c r="I33" s="5">
        <v>2033</v>
      </c>
      <c r="J33" s="5">
        <v>1516</v>
      </c>
      <c r="K33" s="5">
        <v>757</v>
      </c>
      <c r="L33" s="5">
        <v>365</v>
      </c>
      <c r="M33" s="5">
        <v>1459</v>
      </c>
      <c r="N33" s="11">
        <f t="shared" si="5"/>
        <v>11683</v>
      </c>
      <c r="O33" s="5">
        <v>532500</v>
      </c>
      <c r="P33" s="5">
        <v>136255</v>
      </c>
      <c r="Q33" s="11">
        <f t="shared" si="2"/>
        <v>10224</v>
      </c>
      <c r="R33" s="6">
        <f t="shared" si="0"/>
        <v>13.326975743348983</v>
      </c>
      <c r="S33" s="13" t="s">
        <v>70</v>
      </c>
    </row>
    <row r="34" spans="1:19" x14ac:dyDescent="0.25">
      <c r="A34" s="19"/>
      <c r="B34" s="18" t="s">
        <v>35</v>
      </c>
      <c r="C34" s="18"/>
      <c r="D34" s="5">
        <v>108</v>
      </c>
      <c r="E34" s="5">
        <v>110</v>
      </c>
      <c r="F34" s="5">
        <v>113</v>
      </c>
      <c r="G34" s="5">
        <v>96</v>
      </c>
      <c r="H34" s="5">
        <v>217</v>
      </c>
      <c r="I34" s="5">
        <v>310</v>
      </c>
      <c r="J34" s="5">
        <v>203</v>
      </c>
      <c r="K34" s="5">
        <v>74</v>
      </c>
      <c r="L34" s="5">
        <v>33</v>
      </c>
      <c r="M34" s="5">
        <v>492</v>
      </c>
      <c r="N34" s="11">
        <f t="shared" si="5"/>
        <v>1756</v>
      </c>
      <c r="O34" s="5">
        <v>31316</v>
      </c>
      <c r="P34" s="5">
        <v>15720</v>
      </c>
      <c r="Q34" s="11">
        <f t="shared" si="2"/>
        <v>1264</v>
      </c>
      <c r="R34" s="6">
        <f t="shared" si="0"/>
        <v>12.436708860759493</v>
      </c>
      <c r="S34" s="13" t="s">
        <v>70</v>
      </c>
    </row>
    <row r="35" spans="1:19" x14ac:dyDescent="0.25">
      <c r="A35" s="19"/>
      <c r="B35" s="18" t="s">
        <v>36</v>
      </c>
      <c r="C35" s="18"/>
      <c r="D35" s="5">
        <v>80</v>
      </c>
      <c r="E35" s="5">
        <v>25</v>
      </c>
      <c r="F35" s="5">
        <v>29</v>
      </c>
      <c r="G35" s="5">
        <v>18</v>
      </c>
      <c r="H35" s="5">
        <v>40</v>
      </c>
      <c r="I35" s="5">
        <v>32</v>
      </c>
      <c r="J35" s="5">
        <v>18</v>
      </c>
      <c r="K35" s="5">
        <v>17</v>
      </c>
      <c r="L35" s="5">
        <v>8</v>
      </c>
      <c r="M35" s="5">
        <v>76</v>
      </c>
      <c r="N35" s="11">
        <f t="shared" si="5"/>
        <v>343</v>
      </c>
      <c r="O35" s="5">
        <v>10718</v>
      </c>
      <c r="P35" s="5">
        <v>2732</v>
      </c>
      <c r="Q35" s="11">
        <f t="shared" si="2"/>
        <v>267</v>
      </c>
      <c r="R35" s="6">
        <f t="shared" si="0"/>
        <v>10.232209737827715</v>
      </c>
      <c r="S35" s="13" t="s">
        <v>70</v>
      </c>
    </row>
    <row r="36" spans="1:19" x14ac:dyDescent="0.25">
      <c r="A36" s="19"/>
      <c r="B36" s="18" t="s">
        <v>37</v>
      </c>
      <c r="C36" s="18"/>
      <c r="D36" s="5">
        <v>65</v>
      </c>
      <c r="E36" s="5">
        <v>84</v>
      </c>
      <c r="F36" s="5">
        <v>134</v>
      </c>
      <c r="G36" s="5">
        <v>128</v>
      </c>
      <c r="H36" s="5">
        <v>259</v>
      </c>
      <c r="I36" s="5">
        <v>248</v>
      </c>
      <c r="J36" s="5">
        <v>210</v>
      </c>
      <c r="K36" s="5">
        <v>95</v>
      </c>
      <c r="L36" s="5">
        <v>44</v>
      </c>
      <c r="M36" s="5">
        <v>155</v>
      </c>
      <c r="N36" s="11">
        <f t="shared" si="5"/>
        <v>1422</v>
      </c>
      <c r="O36" s="5">
        <v>28911</v>
      </c>
      <c r="P36" s="5">
        <v>17338</v>
      </c>
      <c r="Q36" s="11">
        <f t="shared" si="2"/>
        <v>1267</v>
      </c>
      <c r="R36" s="6">
        <f t="shared" si="0"/>
        <v>13.684293606945541</v>
      </c>
      <c r="S36" s="13" t="s">
        <v>70</v>
      </c>
    </row>
    <row r="37" spans="1:19" x14ac:dyDescent="0.25">
      <c r="A37" s="19"/>
      <c r="B37" s="18" t="s">
        <v>38</v>
      </c>
      <c r="C37" s="18"/>
      <c r="D37" s="5">
        <v>39</v>
      </c>
      <c r="E37" s="5">
        <v>37</v>
      </c>
      <c r="F37" s="5">
        <v>58</v>
      </c>
      <c r="G37" s="5">
        <v>77</v>
      </c>
      <c r="H37" s="5">
        <v>184</v>
      </c>
      <c r="I37" s="5">
        <v>179</v>
      </c>
      <c r="J37" s="5">
        <v>126</v>
      </c>
      <c r="K37" s="5">
        <v>113</v>
      </c>
      <c r="L37" s="5">
        <v>53</v>
      </c>
      <c r="M37" s="5">
        <v>258</v>
      </c>
      <c r="N37" s="11">
        <f t="shared" si="5"/>
        <v>1124</v>
      </c>
      <c r="O37" s="5">
        <v>112494</v>
      </c>
      <c r="P37" s="5">
        <v>15738</v>
      </c>
      <c r="Q37" s="11">
        <f t="shared" si="2"/>
        <v>866</v>
      </c>
      <c r="R37" s="6">
        <f t="shared" si="0"/>
        <v>18.173210161662819</v>
      </c>
      <c r="S37" s="13" t="s">
        <v>70</v>
      </c>
    </row>
    <row r="38" spans="1:19" x14ac:dyDescent="0.25">
      <c r="A38" s="19"/>
      <c r="B38" s="18" t="s">
        <v>39</v>
      </c>
      <c r="C38" s="18"/>
      <c r="D38" s="5">
        <f>D39-D26-D27-D28-D29-D30-D31-D32-D33-D34-D35-D36-D37</f>
        <v>643</v>
      </c>
      <c r="E38" s="5">
        <f t="shared" ref="E38:M38" si="8">E39-E26-E27-E28-E29-E30-E31-E32-E33-E34-E35-E36-E37</f>
        <v>521</v>
      </c>
      <c r="F38" s="5">
        <f t="shared" si="8"/>
        <v>671</v>
      </c>
      <c r="G38" s="5">
        <f t="shared" si="8"/>
        <v>827</v>
      </c>
      <c r="H38" s="5">
        <f t="shared" si="8"/>
        <v>1426</v>
      </c>
      <c r="I38" s="5">
        <f t="shared" si="8"/>
        <v>1616</v>
      </c>
      <c r="J38" s="5">
        <f t="shared" si="8"/>
        <v>1134</v>
      </c>
      <c r="K38" s="5">
        <f t="shared" si="8"/>
        <v>718</v>
      </c>
      <c r="L38" s="5">
        <f t="shared" si="8"/>
        <v>307</v>
      </c>
      <c r="M38" s="5">
        <f t="shared" si="8"/>
        <v>2308</v>
      </c>
      <c r="N38" s="11">
        <f t="shared" si="5"/>
        <v>10171</v>
      </c>
      <c r="O38" s="5">
        <f>O39-O26-O27-O28-O29-O30-O31-O32-O33-O34-O35-O36-O37</f>
        <v>385872</v>
      </c>
      <c r="P38" s="5">
        <f>P39-P26-P27-P28-P29-P30-P31-P32-P33-P34-P35-P36-P37</f>
        <v>112853</v>
      </c>
      <c r="Q38" s="11">
        <f t="shared" si="2"/>
        <v>7863</v>
      </c>
      <c r="R38" s="6">
        <f t="shared" si="0"/>
        <v>14.352410021620246</v>
      </c>
      <c r="S38" s="13" t="s">
        <v>70</v>
      </c>
    </row>
    <row r="39" spans="1:19" x14ac:dyDescent="0.25">
      <c r="A39" s="19"/>
      <c r="B39" s="18" t="s">
        <v>40</v>
      </c>
      <c r="C39" s="18"/>
      <c r="D39" s="5">
        <v>3645</v>
      </c>
      <c r="E39" s="5">
        <v>3678</v>
      </c>
      <c r="F39" s="5">
        <v>4797</v>
      </c>
      <c r="G39" s="5">
        <v>4606</v>
      </c>
      <c r="H39" s="5">
        <v>8808</v>
      </c>
      <c r="I39" s="5">
        <v>10981</v>
      </c>
      <c r="J39" s="5">
        <v>7633</v>
      </c>
      <c r="K39" s="5">
        <v>3905</v>
      </c>
      <c r="L39" s="5">
        <v>1753</v>
      </c>
      <c r="M39" s="5">
        <v>11245</v>
      </c>
      <c r="N39" s="11">
        <f t="shared" si="5"/>
        <v>61051</v>
      </c>
      <c r="O39" s="5">
        <v>2041935</v>
      </c>
      <c r="P39" s="5">
        <v>685825</v>
      </c>
      <c r="Q39" s="11">
        <f t="shared" si="2"/>
        <v>49806</v>
      </c>
      <c r="R39" s="6">
        <f t="shared" si="0"/>
        <v>13.769927317993815</v>
      </c>
      <c r="S39" s="13" t="s">
        <v>70</v>
      </c>
    </row>
    <row r="40" spans="1:19" x14ac:dyDescent="0.25">
      <c r="A40" s="19" t="s">
        <v>41</v>
      </c>
      <c r="B40" s="18" t="s">
        <v>42</v>
      </c>
      <c r="C40" s="18"/>
      <c r="D40" s="5">
        <v>1901</v>
      </c>
      <c r="E40" s="5">
        <v>826</v>
      </c>
      <c r="F40" s="5">
        <v>1165</v>
      </c>
      <c r="G40" s="5">
        <v>1298</v>
      </c>
      <c r="H40" s="5">
        <v>2534</v>
      </c>
      <c r="I40" s="5">
        <v>3716</v>
      </c>
      <c r="J40" s="5">
        <v>2736</v>
      </c>
      <c r="K40" s="5">
        <v>1235</v>
      </c>
      <c r="L40" s="5">
        <v>326</v>
      </c>
      <c r="M40" s="5">
        <v>1483</v>
      </c>
      <c r="N40" s="11">
        <f t="shared" si="5"/>
        <v>17220</v>
      </c>
      <c r="O40" s="5">
        <v>381289</v>
      </c>
      <c r="P40" s="5">
        <v>203526</v>
      </c>
      <c r="Q40" s="11">
        <f t="shared" si="2"/>
        <v>15737</v>
      </c>
      <c r="R40" s="6">
        <f t="shared" si="0"/>
        <v>12.93296053885747</v>
      </c>
      <c r="S40" s="13" t="s">
        <v>70</v>
      </c>
    </row>
    <row r="41" spans="1:19" x14ac:dyDescent="0.25">
      <c r="A41" s="19"/>
      <c r="B41" s="18" t="s">
        <v>43</v>
      </c>
      <c r="C41" s="18"/>
      <c r="D41" s="5">
        <v>354</v>
      </c>
      <c r="E41" s="5">
        <v>179</v>
      </c>
      <c r="F41" s="5">
        <v>206</v>
      </c>
      <c r="G41" s="5">
        <v>177</v>
      </c>
      <c r="H41" s="5">
        <v>336</v>
      </c>
      <c r="I41" s="5">
        <v>615</v>
      </c>
      <c r="J41" s="5">
        <v>601</v>
      </c>
      <c r="K41" s="5">
        <v>349</v>
      </c>
      <c r="L41" s="5">
        <v>123</v>
      </c>
      <c r="M41" s="5">
        <v>279</v>
      </c>
      <c r="N41" s="11">
        <f t="shared" si="5"/>
        <v>3219</v>
      </c>
      <c r="O41" s="5">
        <v>97459</v>
      </c>
      <c r="P41" s="5">
        <v>47836</v>
      </c>
      <c r="Q41" s="11">
        <f t="shared" si="2"/>
        <v>2940</v>
      </c>
      <c r="R41" s="6">
        <f t="shared" si="0"/>
        <v>16.270748299319727</v>
      </c>
      <c r="S41" s="13" t="s">
        <v>70</v>
      </c>
    </row>
    <row r="42" spans="1:19" x14ac:dyDescent="0.25">
      <c r="A42" s="19"/>
      <c r="B42" s="18" t="s">
        <v>44</v>
      </c>
      <c r="C42" s="18"/>
      <c r="D42" s="5">
        <f>D43-D40-D41</f>
        <v>26</v>
      </c>
      <c r="E42" s="5">
        <f t="shared" ref="E42:M42" si="9">E43-E40-E41</f>
        <v>11</v>
      </c>
      <c r="F42" s="5">
        <f t="shared" si="9"/>
        <v>9</v>
      </c>
      <c r="G42" s="5">
        <f t="shared" si="9"/>
        <v>11</v>
      </c>
      <c r="H42" s="5">
        <f t="shared" si="9"/>
        <v>101</v>
      </c>
      <c r="I42" s="5">
        <f t="shared" si="9"/>
        <v>40</v>
      </c>
      <c r="J42" s="5">
        <f t="shared" si="9"/>
        <v>43</v>
      </c>
      <c r="K42" s="5">
        <f t="shared" si="9"/>
        <v>16</v>
      </c>
      <c r="L42" s="5">
        <f t="shared" si="9"/>
        <v>13</v>
      </c>
      <c r="M42" s="5">
        <f t="shared" si="9"/>
        <v>90</v>
      </c>
      <c r="N42" s="11">
        <f t="shared" si="5"/>
        <v>360</v>
      </c>
      <c r="O42" s="5">
        <f>O43-O40-O41</f>
        <v>50357</v>
      </c>
      <c r="P42" s="5">
        <f>P43-P40-P41</f>
        <v>3875</v>
      </c>
      <c r="Q42" s="11">
        <f t="shared" si="2"/>
        <v>270</v>
      </c>
      <c r="R42" s="6">
        <f t="shared" si="0"/>
        <v>14.351851851851851</v>
      </c>
      <c r="S42" s="13" t="s">
        <v>70</v>
      </c>
    </row>
    <row r="43" spans="1:19" x14ac:dyDescent="0.25">
      <c r="A43" s="19"/>
      <c r="B43" s="18" t="s">
        <v>45</v>
      </c>
      <c r="C43" s="18"/>
      <c r="D43" s="5">
        <v>2281</v>
      </c>
      <c r="E43" s="5">
        <v>1016</v>
      </c>
      <c r="F43" s="5">
        <v>1380</v>
      </c>
      <c r="G43" s="5">
        <v>1486</v>
      </c>
      <c r="H43" s="5">
        <v>2971</v>
      </c>
      <c r="I43" s="5">
        <v>4371</v>
      </c>
      <c r="J43" s="5">
        <v>3380</v>
      </c>
      <c r="K43" s="5">
        <v>1600</v>
      </c>
      <c r="L43" s="5">
        <v>462</v>
      </c>
      <c r="M43" s="5">
        <v>1852</v>
      </c>
      <c r="N43" s="11">
        <f t="shared" si="5"/>
        <v>20799</v>
      </c>
      <c r="O43" s="5">
        <v>529105</v>
      </c>
      <c r="P43" s="5">
        <v>255237</v>
      </c>
      <c r="Q43" s="11">
        <f t="shared" si="2"/>
        <v>18947</v>
      </c>
      <c r="R43" s="6">
        <f t="shared" si="0"/>
        <v>13.471103604792315</v>
      </c>
      <c r="S43" s="13" t="s">
        <v>70</v>
      </c>
    </row>
    <row r="44" spans="1:19" s="9" customFormat="1" ht="23.25" customHeight="1" x14ac:dyDescent="0.25">
      <c r="A44" s="19" t="s">
        <v>46</v>
      </c>
      <c r="B44" s="21" t="s">
        <v>47</v>
      </c>
      <c r="C44" s="21"/>
      <c r="D44" s="8">
        <v>28</v>
      </c>
      <c r="E44" s="8">
        <v>13</v>
      </c>
      <c r="F44" s="8">
        <v>14</v>
      </c>
      <c r="G44" s="8">
        <v>33</v>
      </c>
      <c r="H44" s="8">
        <v>70</v>
      </c>
      <c r="I44" s="8">
        <v>103</v>
      </c>
      <c r="J44" s="8">
        <v>113</v>
      </c>
      <c r="K44" s="8">
        <v>82</v>
      </c>
      <c r="L44" s="8">
        <v>30</v>
      </c>
      <c r="M44" s="8">
        <v>388</v>
      </c>
      <c r="N44" s="11">
        <f t="shared" si="5"/>
        <v>874</v>
      </c>
      <c r="O44" s="8">
        <v>250092</v>
      </c>
      <c r="P44" s="8">
        <v>10297</v>
      </c>
      <c r="Q44" s="11">
        <f t="shared" si="2"/>
        <v>486</v>
      </c>
      <c r="R44" s="6">
        <f t="shared" si="0"/>
        <v>21.18724279835391</v>
      </c>
      <c r="S44" s="13" t="s">
        <v>70</v>
      </c>
    </row>
    <row r="45" spans="1:19" s="9" customFormat="1" ht="21" customHeight="1" x14ac:dyDescent="0.25">
      <c r="A45" s="19"/>
      <c r="B45" s="21" t="s">
        <v>48</v>
      </c>
      <c r="C45" s="21"/>
      <c r="D45" s="8">
        <f>D46-D44</f>
        <v>11</v>
      </c>
      <c r="E45" s="8">
        <f t="shared" ref="E45:M45" si="10">E46-E44</f>
        <v>13</v>
      </c>
      <c r="F45" s="8">
        <f t="shared" si="10"/>
        <v>26</v>
      </c>
      <c r="G45" s="8">
        <f t="shared" si="10"/>
        <v>45</v>
      </c>
      <c r="H45" s="8">
        <f t="shared" si="10"/>
        <v>103</v>
      </c>
      <c r="I45" s="8">
        <f t="shared" si="10"/>
        <v>102</v>
      </c>
      <c r="J45" s="8">
        <f t="shared" si="10"/>
        <v>95</v>
      </c>
      <c r="K45" s="8">
        <f t="shared" si="10"/>
        <v>55</v>
      </c>
      <c r="L45" s="8">
        <f t="shared" si="10"/>
        <v>28</v>
      </c>
      <c r="M45" s="8">
        <f t="shared" si="10"/>
        <v>271</v>
      </c>
      <c r="N45" s="11">
        <f t="shared" si="5"/>
        <v>749</v>
      </c>
      <c r="O45" s="8">
        <f>O46-O44</f>
        <v>210444</v>
      </c>
      <c r="P45" s="8">
        <f>P46-P44</f>
        <v>8898</v>
      </c>
      <c r="Q45" s="11">
        <f t="shared" si="2"/>
        <v>478</v>
      </c>
      <c r="R45" s="6">
        <f t="shared" si="0"/>
        <v>18.615062761506277</v>
      </c>
      <c r="S45" s="13" t="s">
        <v>70</v>
      </c>
    </row>
    <row r="46" spans="1:19" s="9" customFormat="1" ht="22.5" customHeight="1" x14ac:dyDescent="0.25">
      <c r="A46" s="19"/>
      <c r="B46" s="21" t="s">
        <v>49</v>
      </c>
      <c r="C46" s="21"/>
      <c r="D46" s="8">
        <v>39</v>
      </c>
      <c r="E46" s="8">
        <v>26</v>
      </c>
      <c r="F46" s="8">
        <v>40</v>
      </c>
      <c r="G46" s="8">
        <v>78</v>
      </c>
      <c r="H46" s="8">
        <v>173</v>
      </c>
      <c r="I46" s="8">
        <v>205</v>
      </c>
      <c r="J46" s="8">
        <v>208</v>
      </c>
      <c r="K46" s="8">
        <v>137</v>
      </c>
      <c r="L46" s="8">
        <v>58</v>
      </c>
      <c r="M46" s="8">
        <v>659</v>
      </c>
      <c r="N46" s="11">
        <f t="shared" si="5"/>
        <v>1623</v>
      </c>
      <c r="O46" s="8">
        <v>460536</v>
      </c>
      <c r="P46" s="8">
        <v>19195</v>
      </c>
      <c r="Q46" s="11">
        <f t="shared" si="2"/>
        <v>964</v>
      </c>
      <c r="R46" s="6">
        <f t="shared" si="0"/>
        <v>19.911825726141078</v>
      </c>
      <c r="S46" s="13" t="s">
        <v>70</v>
      </c>
    </row>
    <row r="47" spans="1:19" x14ac:dyDescent="0.25">
      <c r="A47" s="7"/>
      <c r="B47" s="18" t="s">
        <v>50</v>
      </c>
      <c r="C47" s="18"/>
      <c r="D47" s="5">
        <v>9</v>
      </c>
      <c r="E47" s="5">
        <v>18</v>
      </c>
      <c r="F47" s="5">
        <v>11</v>
      </c>
      <c r="G47" s="5">
        <v>14</v>
      </c>
      <c r="H47" s="5">
        <v>41</v>
      </c>
      <c r="I47" s="5">
        <v>30</v>
      </c>
      <c r="J47" s="5">
        <v>22</v>
      </c>
      <c r="K47" s="5">
        <v>28</v>
      </c>
      <c r="L47" s="5">
        <v>6</v>
      </c>
      <c r="M47" s="5">
        <v>72</v>
      </c>
      <c r="N47" s="11">
        <f t="shared" si="5"/>
        <v>251</v>
      </c>
      <c r="O47" s="5">
        <v>13971</v>
      </c>
      <c r="P47" s="5">
        <v>3022</v>
      </c>
      <c r="Q47" s="11">
        <f t="shared" si="2"/>
        <v>179</v>
      </c>
      <c r="R47" s="6">
        <f t="shared" si="0"/>
        <v>16.882681564245811</v>
      </c>
      <c r="S47" s="13" t="s">
        <v>70</v>
      </c>
    </row>
    <row r="48" spans="1:19" x14ac:dyDescent="0.25">
      <c r="A48" s="7"/>
      <c r="B48" s="18" t="s">
        <v>51</v>
      </c>
      <c r="C48" s="18"/>
      <c r="D48" s="5">
        <f>D47+D46+D43+D39+D25+D18</f>
        <v>44088</v>
      </c>
      <c r="E48" s="5">
        <f t="shared" ref="E48:M48" si="11">E47+E46+E43+E39+E25+E18</f>
        <v>84233</v>
      </c>
      <c r="F48" s="5">
        <f t="shared" si="11"/>
        <v>202484</v>
      </c>
      <c r="G48" s="5">
        <f t="shared" si="11"/>
        <v>145319</v>
      </c>
      <c r="H48" s="5">
        <f t="shared" si="11"/>
        <v>194586</v>
      </c>
      <c r="I48" s="5">
        <f t="shared" si="11"/>
        <v>140256</v>
      </c>
      <c r="J48" s="5">
        <f t="shared" si="11"/>
        <v>52724</v>
      </c>
      <c r="K48" s="5">
        <f t="shared" si="11"/>
        <v>28615</v>
      </c>
      <c r="L48" s="5">
        <f t="shared" si="11"/>
        <v>14829</v>
      </c>
      <c r="M48" s="5">
        <f t="shared" si="11"/>
        <v>188024</v>
      </c>
      <c r="N48" s="11">
        <f t="shared" si="5"/>
        <v>1095158</v>
      </c>
      <c r="O48" s="5">
        <f>O47+O46+O43+O39+O25+O18</f>
        <v>149077822</v>
      </c>
      <c r="P48" s="5">
        <f>P47+P46+P43+P39+P25+P18</f>
        <v>7584673</v>
      </c>
      <c r="Q48" s="11">
        <f t="shared" si="2"/>
        <v>907134</v>
      </c>
      <c r="R48" s="6">
        <f t="shared" si="0"/>
        <v>8.3611384867064835</v>
      </c>
      <c r="S48" s="13" t="s">
        <v>70</v>
      </c>
    </row>
    <row r="49" spans="2:17" x14ac:dyDescent="0.25">
      <c r="B49" s="18" t="s">
        <v>62</v>
      </c>
      <c r="C49" s="18"/>
      <c r="D49" s="6">
        <f t="shared" ref="D49:N49" si="12">D48/$N$48*100</f>
        <v>4.0257204896462433</v>
      </c>
      <c r="E49" s="6">
        <f t="shared" ref="E49" si="13">E48/$N$48*100</f>
        <v>7.6914016059783155</v>
      </c>
      <c r="F49" s="6">
        <f t="shared" ref="F49" si="14">F48/$N$48*100</f>
        <v>18.48902167541122</v>
      </c>
      <c r="G49" s="6">
        <f t="shared" ref="G49" si="15">G48/$N$48*100</f>
        <v>13.269226906072001</v>
      </c>
      <c r="H49" s="6">
        <f t="shared" ref="H49" si="16">H48/$N$48*100</f>
        <v>17.767847196477586</v>
      </c>
      <c r="I49" s="6">
        <f t="shared" ref="I49" si="17">I48/$N$48*100</f>
        <v>12.806919184263824</v>
      </c>
      <c r="J49" s="6">
        <f t="shared" ref="J49" si="18">J48/$N$48*100</f>
        <v>4.8142825053553917</v>
      </c>
      <c r="K49" s="6">
        <f t="shared" ref="K49" si="19">K48/$N$48*100</f>
        <v>2.6128649929964443</v>
      </c>
      <c r="L49" s="6">
        <f t="shared" ref="L49" si="20">L48/$N$48*100</f>
        <v>1.3540511962657442</v>
      </c>
      <c r="M49" s="6">
        <f t="shared" ref="M49" si="21">M48/$N$48*100</f>
        <v>17.168664247533233</v>
      </c>
      <c r="N49" s="6">
        <f t="shared" si="12"/>
        <v>100</v>
      </c>
      <c r="O49" s="6"/>
      <c r="P49" s="6"/>
      <c r="Q49" s="6"/>
    </row>
    <row r="51" spans="2:17" x14ac:dyDescent="0.25">
      <c r="B51" s="12" t="s">
        <v>64</v>
      </c>
    </row>
  </sheetData>
  <mergeCells count="47"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19:A25"/>
    <mergeCell ref="B19:C19"/>
    <mergeCell ref="B20:C20"/>
    <mergeCell ref="B21:C21"/>
    <mergeCell ref="B22:C22"/>
    <mergeCell ref="B23:C23"/>
    <mergeCell ref="B24:C24"/>
    <mergeCell ref="B25:C25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</mergeCells>
  <phoneticPr fontId="1" type="noConversion"/>
  <printOptions horizontalCentered="1"/>
  <pageMargins left="0.35433070866141736" right="0.35433070866141736" top="0.39370078740157483" bottom="0.43307086614173229" header="0.31496062992125984" footer="0.31496062992125984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來臺旅客按停留夜數</vt:lpstr>
    </vt:vector>
  </TitlesOfParts>
  <Company>more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</dc:creator>
  <cp:lastModifiedBy>tbrocadmin</cp:lastModifiedBy>
  <cp:lastPrinted>2018-08-23T10:44:38Z</cp:lastPrinted>
  <dcterms:created xsi:type="dcterms:W3CDTF">2018-08-16T06:57:31Z</dcterms:created>
  <dcterms:modified xsi:type="dcterms:W3CDTF">2023-05-11T01:46:53Z</dcterms:modified>
</cp:coreProperties>
</file>