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公務統計\(0) 入出境統計業務\01_統計報表(嬌麗本機)\05_上傳行政資訊網\109年度上傳\年表\"/>
    </mc:Choice>
  </mc:AlternateContent>
  <bookViews>
    <workbookView xWindow="0" yWindow="0" windowWidth="14055" windowHeight="8280"/>
  </bookViews>
  <sheets>
    <sheet name="來臺旅客按居住地" sheetId="1" r:id="rId1"/>
  </sheets>
  <calcPr calcId="162913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6" i="1" s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25" i="1" l="1"/>
  <c r="D18" i="1"/>
  <c r="D43" i="1"/>
  <c r="G39" i="1"/>
  <c r="D39" i="1"/>
  <c r="D25" i="1"/>
  <c r="G43" i="1"/>
  <c r="D16" i="1"/>
  <c r="J16" i="1" s="1"/>
  <c r="G18" i="1"/>
  <c r="G49" i="1"/>
  <c r="D49" i="1"/>
  <c r="E16" i="1"/>
  <c r="F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<sst xmlns="http://schemas.openxmlformats.org/spreadsheetml/2006/main" count="113" uniqueCount="62">
  <si>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</si>
  <si>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</si>
  <si>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</si>
  <si>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</si>
  <si>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</si>
  <si>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</si>
  <si>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</si>
  <si>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</si>
  <si>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</si>
  <si>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</si>
  <si>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</si>
  <si>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</si>
  <si>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</si>
  <si>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</si>
  <si>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</si>
  <si>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</si>
  <si>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</si>
  <si>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</si>
  <si>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</si>
  <si>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</si>
  <si>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</si>
  <si>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</si>
  <si>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</si>
  <si>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</si>
  <si>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</si>
  <si>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</si>
  <si>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</si>
  <si>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</si>
  <si>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</si>
  <si>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</si>
  <si>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</si>
  <si>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</si>
  <si>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</si>
  <si>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</si>
  <si>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</si>
  <si>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</si>
  <si>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</si>
  <si>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</si>
  <si>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</si>
  <si>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</si>
  <si>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</si>
  <si>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</si>
  <si>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</si>
  <si>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</si>
  <si>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</si>
  <si>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</si>
  <si>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</si>
  <si>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</si>
  <si>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</si>
  <si>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</si>
  <si>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</si>
  <si>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</si>
  <si>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</si>
  <si>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</si>
  <si>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</si>
  <si>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</si>
  <si>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</si>
  <si>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109年1至12月 Jan.-December., 2020</t>
  </si>
  <si>
    <t>108年1至12月 Jan.-December., 2019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</si>
  <si>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</si>
  <si>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</si>
  <si>
    <t>109年來臺旅客人次及成長率－按居住地分
Visitor Arrivals by Residence,
January-December,2020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</si>
</sst>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ySplit="3" topLeftCell="A43" activePane="bottomLeft" state="frozen"/>
      <selection pane="bottomLeft" activeCell="H46" sqref="H46"/>
    </sheetView>
  </sheetViews>
  <sheetFormatPr defaultColWidth="9" defaultRowHeight="16.5" x14ac:dyDescent="0.25"/>
  <cols>
    <col min="1" max="1" width="3.375" style="1" customWidth="1"/>
    <col min="2" max="2" width="3.875" style="1" customWidth="1"/>
    <col min="3" max="3" width="16.125" style="1" customWidth="1"/>
    <col min="4" max="4" width="8.125" style="1" customWidth="1"/>
    <col min="5" max="5" width="8" style="1" customWidth="1"/>
    <col min="6" max="6" width="9.125" style="1" customWidth="1"/>
    <col min="7" max="7" width="8.25" style="1" customWidth="1"/>
    <col min="8" max="8" width="8" style="1" customWidth="1"/>
    <col min="9" max="9" width="8.5" style="1" customWidth="1"/>
    <col min="10" max="10" width="6.5" style="1" customWidth="1"/>
    <col min="11" max="11" width="7.375" style="1" customWidth="1"/>
    <col min="12" max="12" width="7.75" style="1" customWidth="1"/>
    <col min="13" max="16384" width="9" style="1"/>
  </cols>
  <sheetData>
    <row r="1" spans="1:13" ht="63" customHeight="1" x14ac:dyDescent="0.25">
      <c r="A1" s="23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s="2" customFormat="1" ht="24.6" customHeight="1" x14ac:dyDescent="0.25">
      <c r="A2" s="25" t="s">
        <v>0</v>
      </c>
      <c r="B2" s="25"/>
      <c r="C2" s="25"/>
      <c r="D2" s="26" t="s">
        <v>57</v>
      </c>
      <c r="E2" s="26"/>
      <c r="F2" s="26"/>
      <c r="G2" s="26" t="s">
        <v>58</v>
      </c>
      <c r="H2" s="26"/>
      <c r="I2" s="26"/>
      <c r="J2" s="26" t="s">
        <v>1</v>
      </c>
      <c r="K2" s="26"/>
      <c r="L2" s="26"/>
    </row>
    <row r="3" spans="1:13" s="2" customFormat="1" ht="48.6" customHeight="1" x14ac:dyDescent="0.25">
      <c r="A3" s="25"/>
      <c r="B3" s="25"/>
      <c r="C3" s="25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" customHeight="1" x14ac:dyDescent="0.25">
      <c r="A4" s="18" t="s">
        <v>5</v>
      </c>
      <c r="B4" s="21" t="s">
        <v>6</v>
      </c>
      <c r="C4" s="22"/>
      <c r="D4" s="5">
        <f>E4+F4</f>
        <v>177654</v>
      </c>
      <c r="E4" s="5">
        <v>167266</v>
      </c>
      <c r="F4" s="6">
        <v>10388</v>
      </c>
      <c r="G4" s="5">
        <f>H4+I4</f>
        <v>1758006</v>
      </c>
      <c r="H4" s="5">
        <v>1641333</v>
      </c>
      <c r="I4" s="6">
        <v>116673</v>
      </c>
      <c r="J4" s="7">
        <f>IF(G4=0,"-",((D4/G4)-1)*100)</f>
        <v>-89.894573738656177</v>
      </c>
      <c r="K4" s="7">
        <f>IF(H4=0,"-",((E4/H4)-1)*100)</f>
        <v>-89.809136841823076</v>
      </c>
      <c r="L4" s="7">
        <f>IF(I4=0,"-",((F4/I4)-1)*100)</f>
        <v>-91.096483333761881</v>
      </c>
      <c r="M4" s="8" t="s">
        <v>59</v>
      </c>
    </row>
    <row r="5" spans="1:13" s="8" customFormat="1" ht="15" customHeight="1" x14ac:dyDescent="0.25">
      <c r="A5" s="19"/>
      <c r="B5" s="21" t="s">
        <v>7</v>
      </c>
      <c r="C5" s="22"/>
      <c r="D5" s="5">
        <f t="shared" ref="D5:D48" si="0">E5+F5</f>
        <v>111050</v>
      </c>
      <c r="E5" s="5">
        <v>107531</v>
      </c>
      <c r="F5" s="6">
        <v>3519</v>
      </c>
      <c r="G5" s="5">
        <f t="shared" ref="G5:G48" si="1">H5+I5</f>
        <v>2714065</v>
      </c>
      <c r="H5" s="5">
        <v>2683093</v>
      </c>
      <c r="I5" s="6">
        <v>30972</v>
      </c>
      <c r="J5" s="7">
        <f t="shared" ref="J5:L49" si="2">IF(G5=0,"-",((D5/G5)-1)*100)</f>
        <v>-95.908351494897872</v>
      </c>
      <c r="K5" s="7">
        <f t="shared" si="2"/>
        <v>-95.992274587574869</v>
      </c>
      <c r="L5" s="7">
        <f t="shared" si="2"/>
        <v>-88.638124757845787</v>
      </c>
      <c r="M5" s="8" t="s">
        <v>59</v>
      </c>
    </row>
    <row r="6" spans="1:13" s="8" customFormat="1" ht="15" customHeight="1" x14ac:dyDescent="0.25">
      <c r="A6" s="19"/>
      <c r="B6" s="21" t="s">
        <v>8</v>
      </c>
      <c r="C6" s="22"/>
      <c r="D6" s="5">
        <f t="shared" si="0"/>
        <v>269659</v>
      </c>
      <c r="E6" s="5">
        <v>399</v>
      </c>
      <c r="F6" s="6">
        <v>269260</v>
      </c>
      <c r="G6" s="5">
        <f t="shared" si="1"/>
        <v>2167952</v>
      </c>
      <c r="H6" s="5">
        <v>1741</v>
      </c>
      <c r="I6" s="6">
        <v>2166211</v>
      </c>
      <c r="J6" s="7">
        <f t="shared" si="2"/>
        <v>-87.561578854144372</v>
      </c>
      <c r="K6" s="7">
        <f t="shared" si="2"/>
        <v>-77.082136703044227</v>
      </c>
      <c r="L6" s="7">
        <f t="shared" si="2"/>
        <v>-87.570001260265045</v>
      </c>
      <c r="M6" s="8" t="s">
        <v>59</v>
      </c>
    </row>
    <row r="7" spans="1:13" s="8" customFormat="1" ht="15" customHeight="1" x14ac:dyDescent="0.25">
      <c r="A7" s="19"/>
      <c r="B7" s="21" t="s">
        <v>9</v>
      </c>
      <c r="C7" s="22"/>
      <c r="D7" s="5">
        <f t="shared" si="0"/>
        <v>178911</v>
      </c>
      <c r="E7" s="5">
        <v>666</v>
      </c>
      <c r="F7" s="6">
        <v>178245</v>
      </c>
      <c r="G7" s="5">
        <f t="shared" si="1"/>
        <v>1242598</v>
      </c>
      <c r="H7" s="5">
        <v>3728</v>
      </c>
      <c r="I7" s="6">
        <v>1238870</v>
      </c>
      <c r="J7" s="7">
        <f t="shared" si="2"/>
        <v>-85.601859974022162</v>
      </c>
      <c r="K7" s="7">
        <f t="shared" si="2"/>
        <v>-82.13519313304721</v>
      </c>
      <c r="L7" s="7">
        <f t="shared" si="2"/>
        <v>-85.612291846602147</v>
      </c>
      <c r="M7" s="8" t="s">
        <v>59</v>
      </c>
    </row>
    <row r="8" spans="1:13" s="8" customFormat="1" ht="15" customHeight="1" x14ac:dyDescent="0.25">
      <c r="A8" s="19"/>
      <c r="B8" s="21" t="s">
        <v>10</v>
      </c>
      <c r="C8" s="22"/>
      <c r="D8" s="5">
        <f t="shared" si="0"/>
        <v>6606</v>
      </c>
      <c r="E8" s="5">
        <v>2</v>
      </c>
      <c r="F8" s="6">
        <v>6604</v>
      </c>
      <c r="G8" s="5">
        <f t="shared" si="1"/>
        <v>40353</v>
      </c>
      <c r="H8" s="5">
        <v>29</v>
      </c>
      <c r="I8" s="6">
        <v>40324</v>
      </c>
      <c r="J8" s="7">
        <f t="shared" si="2"/>
        <v>-83.629469927886404</v>
      </c>
      <c r="K8" s="7">
        <f t="shared" si="2"/>
        <v>-93.103448275862064</v>
      </c>
      <c r="L8" s="7">
        <f t="shared" si="2"/>
        <v>-83.62265648249182</v>
      </c>
      <c r="M8" s="8" t="s">
        <v>59</v>
      </c>
    </row>
    <row r="9" spans="1:13" s="8" customFormat="1" ht="15" customHeight="1" x14ac:dyDescent="0.25">
      <c r="A9" s="19"/>
      <c r="B9" s="21" t="s">
        <v>11</v>
      </c>
      <c r="C9" s="22"/>
      <c r="D9" s="5">
        <f t="shared" si="0"/>
        <v>2737</v>
      </c>
      <c r="E9" s="5">
        <v>32</v>
      </c>
      <c r="F9" s="6">
        <v>2705</v>
      </c>
      <c r="G9" s="5">
        <f t="shared" si="1"/>
        <v>24030</v>
      </c>
      <c r="H9" s="5">
        <v>108</v>
      </c>
      <c r="I9" s="6">
        <v>23922</v>
      </c>
      <c r="J9" s="7">
        <f t="shared" si="2"/>
        <v>-88.610070744902202</v>
      </c>
      <c r="K9" s="7">
        <f t="shared" si="2"/>
        <v>-70.370370370370367</v>
      </c>
      <c r="L9" s="7">
        <f t="shared" si="2"/>
        <v>-88.69241702198812</v>
      </c>
      <c r="M9" s="8" t="s">
        <v>59</v>
      </c>
    </row>
    <row r="10" spans="1:13" s="8" customFormat="1" ht="15" customHeight="1" x14ac:dyDescent="0.25">
      <c r="A10" s="19"/>
      <c r="B10" s="18" t="s">
        <v>12</v>
      </c>
      <c r="C10" s="9" t="s">
        <v>30</v>
      </c>
      <c r="D10" s="5">
        <f>E10+F10</f>
        <v>72705</v>
      </c>
      <c r="E10" s="5">
        <v>183</v>
      </c>
      <c r="F10" s="6">
        <v>72522</v>
      </c>
      <c r="G10" s="5">
        <f t="shared" si="1"/>
        <v>537692</v>
      </c>
      <c r="H10" s="5">
        <v>836</v>
      </c>
      <c r="I10" s="6">
        <v>536856</v>
      </c>
      <c r="J10" s="7">
        <f t="shared" si="2"/>
        <v>-86.478318442528433</v>
      </c>
      <c r="K10" s="7">
        <f t="shared" si="2"/>
        <v>-78.110047846889955</v>
      </c>
      <c r="L10" s="7">
        <f t="shared" si="2"/>
        <v>-86.491349635656491</v>
      </c>
      <c r="M10" s="8" t="s">
        <v>59</v>
      </c>
    </row>
    <row r="11" spans="1:13" s="8" customFormat="1" ht="15" customHeight="1" x14ac:dyDescent="0.25">
      <c r="A11" s="19"/>
      <c r="B11" s="19"/>
      <c r="C11" s="10" t="s">
        <v>31</v>
      </c>
      <c r="D11" s="5">
        <f t="shared" si="0"/>
        <v>49946</v>
      </c>
      <c r="E11" s="5">
        <v>85</v>
      </c>
      <c r="F11" s="6">
        <v>49861</v>
      </c>
      <c r="G11" s="5">
        <f t="shared" si="1"/>
        <v>460635</v>
      </c>
      <c r="H11" s="5">
        <v>371</v>
      </c>
      <c r="I11" s="6">
        <v>460264</v>
      </c>
      <c r="J11" s="7">
        <f t="shared" si="2"/>
        <v>-89.157141771684749</v>
      </c>
      <c r="K11" s="7">
        <f t="shared" si="2"/>
        <v>-77.088948787061994</v>
      </c>
      <c r="L11" s="7">
        <f t="shared" si="2"/>
        <v>-89.166869448838057</v>
      </c>
      <c r="M11" s="8" t="s">
        <v>59</v>
      </c>
    </row>
    <row r="12" spans="1:13" s="8" customFormat="1" ht="15" customHeight="1" x14ac:dyDescent="0.25">
      <c r="A12" s="19"/>
      <c r="B12" s="19"/>
      <c r="C12" s="10" t="s">
        <v>32</v>
      </c>
      <c r="D12" s="5">
        <f t="shared" si="0"/>
        <v>55717</v>
      </c>
      <c r="E12" s="5">
        <v>142</v>
      </c>
      <c r="F12" s="6">
        <v>55575</v>
      </c>
      <c r="G12" s="5">
        <f t="shared" si="1"/>
        <v>229960</v>
      </c>
      <c r="H12" s="5">
        <v>478</v>
      </c>
      <c r="I12" s="6">
        <v>229482</v>
      </c>
      <c r="J12" s="7">
        <f t="shared" si="2"/>
        <v>-75.771003652809185</v>
      </c>
      <c r="K12" s="7">
        <f t="shared" si="2"/>
        <v>-70.292887029288707</v>
      </c>
      <c r="L12" s="7">
        <f t="shared" si="2"/>
        <v>-75.782414307004473</v>
      </c>
      <c r="M12" s="8" t="s">
        <v>59</v>
      </c>
    </row>
    <row r="13" spans="1:13" s="8" customFormat="1" ht="15" customHeight="1" x14ac:dyDescent="0.25">
      <c r="A13" s="19"/>
      <c r="B13" s="19"/>
      <c r="C13" s="10" t="s">
        <v>33</v>
      </c>
      <c r="D13" s="5">
        <f t="shared" si="0"/>
        <v>77065</v>
      </c>
      <c r="E13" s="5">
        <v>400</v>
      </c>
      <c r="F13" s="6">
        <v>76665</v>
      </c>
      <c r="G13" s="5">
        <f t="shared" si="1"/>
        <v>509519</v>
      </c>
      <c r="H13" s="5">
        <v>2699</v>
      </c>
      <c r="I13" s="6">
        <v>506820</v>
      </c>
      <c r="J13" s="7">
        <f t="shared" si="2"/>
        <v>-84.874950688786882</v>
      </c>
      <c r="K13" s="7">
        <f t="shared" si="2"/>
        <v>-85.179696183771767</v>
      </c>
      <c r="L13" s="7">
        <f t="shared" si="2"/>
        <v>-84.873327808689481</v>
      </c>
      <c r="M13" s="8" t="s">
        <v>59</v>
      </c>
    </row>
    <row r="14" spans="1:13" s="8" customFormat="1" ht="15" customHeight="1" x14ac:dyDescent="0.25">
      <c r="A14" s="19"/>
      <c r="B14" s="19"/>
      <c r="C14" s="10" t="s">
        <v>34</v>
      </c>
      <c r="D14" s="5">
        <f t="shared" si="0"/>
        <v>63553</v>
      </c>
      <c r="E14" s="5">
        <v>78</v>
      </c>
      <c r="F14" s="6">
        <v>63475</v>
      </c>
      <c r="G14" s="5">
        <f t="shared" si="1"/>
        <v>413926</v>
      </c>
      <c r="H14" s="5">
        <v>424</v>
      </c>
      <c r="I14" s="6">
        <v>413502</v>
      </c>
      <c r="J14" s="7">
        <f t="shared" si="2"/>
        <v>-84.646289433376978</v>
      </c>
      <c r="K14" s="7">
        <f t="shared" si="2"/>
        <v>-81.603773584905653</v>
      </c>
      <c r="L14" s="7">
        <f t="shared" si="2"/>
        <v>-84.649409192700404</v>
      </c>
      <c r="M14" s="8" t="s">
        <v>59</v>
      </c>
    </row>
    <row r="15" spans="1:13" s="8" customFormat="1" ht="15" customHeight="1" x14ac:dyDescent="0.25">
      <c r="A15" s="19"/>
      <c r="B15" s="19"/>
      <c r="C15" s="10" t="s">
        <v>35</v>
      </c>
      <c r="D15" s="5">
        <f t="shared" si="0"/>
        <v>110882</v>
      </c>
      <c r="E15" s="5">
        <v>805</v>
      </c>
      <c r="F15" s="6">
        <v>110077</v>
      </c>
      <c r="G15" s="5">
        <f t="shared" si="1"/>
        <v>405396</v>
      </c>
      <c r="H15" s="5">
        <v>2926</v>
      </c>
      <c r="I15" s="6">
        <v>402470</v>
      </c>
      <c r="J15" s="7">
        <f t="shared" si="2"/>
        <v>-72.648472111219647</v>
      </c>
      <c r="K15" s="7">
        <f t="shared" si="2"/>
        <v>-72.488038277511961</v>
      </c>
      <c r="L15" s="7">
        <f t="shared" si="2"/>
        <v>-72.649638482371358</v>
      </c>
      <c r="M15" s="8" t="s">
        <v>59</v>
      </c>
    </row>
    <row r="16" spans="1:13" s="8" customFormat="1" ht="15" customHeight="1" x14ac:dyDescent="0.25">
      <c r="A16" s="19"/>
      <c r="B16" s="19"/>
      <c r="C16" s="10" t="s">
        <v>36</v>
      </c>
      <c r="D16" s="5">
        <f t="shared" ref="D16:I16" si="3">D17-D10-D11-D12-D13-D14-D15</f>
        <v>5515</v>
      </c>
      <c r="E16" s="5">
        <f t="shared" si="3"/>
        <v>66</v>
      </c>
      <c r="F16" s="5">
        <f t="shared" si="3"/>
        <v>5449</v>
      </c>
      <c r="G16" s="5">
        <f t="shared" si="3"/>
        <v>36264</v>
      </c>
      <c r="H16" s="5">
        <f t="shared" si="3"/>
        <v>340</v>
      </c>
      <c r="I16" s="5">
        <f t="shared" si="3"/>
        <v>35924</v>
      </c>
      <c r="J16" s="7">
        <f t="shared" si="2"/>
        <v>-84.79208030002205</v>
      </c>
      <c r="K16" s="7">
        <f t="shared" si="2"/>
        <v>-80.588235294117652</v>
      </c>
      <c r="L16" s="7">
        <f t="shared" si="2"/>
        <v>-84.831867275359102</v>
      </c>
      <c r="M16" s="8" t="s">
        <v>59</v>
      </c>
    </row>
    <row r="17" spans="1:13" s="8" customFormat="1" ht="15" customHeight="1" x14ac:dyDescent="0.25">
      <c r="A17" s="19"/>
      <c r="B17" s="20"/>
      <c r="C17" s="10" t="s">
        <v>13</v>
      </c>
      <c r="D17" s="5">
        <f t="shared" si="0"/>
        <v>435383</v>
      </c>
      <c r="E17" s="5">
        <v>1759</v>
      </c>
      <c r="F17" s="6">
        <v>433624</v>
      </c>
      <c r="G17" s="5">
        <f t="shared" si="1"/>
        <v>2593392</v>
      </c>
      <c r="H17" s="5">
        <v>8074</v>
      </c>
      <c r="I17" s="6">
        <v>2585318</v>
      </c>
      <c r="J17" s="7">
        <f t="shared" si="2"/>
        <v>-83.211832225903365</v>
      </c>
      <c r="K17" s="7">
        <f t="shared" si="2"/>
        <v>-78.21402031211295</v>
      </c>
      <c r="L17" s="7">
        <f t="shared" si="2"/>
        <v>-83.227440492813656</v>
      </c>
      <c r="M17" s="8" t="s">
        <v>59</v>
      </c>
    </row>
    <row r="18" spans="1:13" s="8" customFormat="1" ht="15" customHeight="1" x14ac:dyDescent="0.25">
      <c r="A18" s="19"/>
      <c r="B18" s="21" t="s">
        <v>14</v>
      </c>
      <c r="C18" s="22"/>
      <c r="D18" s="5">
        <f t="shared" ref="D18:I18" si="4">D19-D4-D5-D6-D7-D8-D9-D17</f>
        <v>1987</v>
      </c>
      <c r="E18" s="5">
        <f t="shared" si="4"/>
        <v>7</v>
      </c>
      <c r="F18" s="5">
        <f t="shared" si="4"/>
        <v>1980</v>
      </c>
      <c r="G18" s="5">
        <f t="shared" si="4"/>
        <v>21303</v>
      </c>
      <c r="H18" s="5">
        <f t="shared" si="4"/>
        <v>88</v>
      </c>
      <c r="I18" s="5">
        <f t="shared" si="4"/>
        <v>21215</v>
      </c>
      <c r="J18" s="7">
        <f t="shared" si="2"/>
        <v>-90.672675210064313</v>
      </c>
      <c r="K18" s="7">
        <f t="shared" si="2"/>
        <v>-92.045454545454547</v>
      </c>
      <c r="L18" s="7">
        <f t="shared" si="2"/>
        <v>-90.666980909733681</v>
      </c>
      <c r="M18" s="8" t="s">
        <v>59</v>
      </c>
    </row>
    <row r="19" spans="1:13" s="8" customFormat="1" ht="15" customHeight="1" x14ac:dyDescent="0.25">
      <c r="A19" s="20"/>
      <c r="B19" s="21" t="s">
        <v>15</v>
      </c>
      <c r="C19" s="22"/>
      <c r="D19" s="5">
        <f t="shared" si="0"/>
        <v>1183987</v>
      </c>
      <c r="E19" s="5">
        <v>277662</v>
      </c>
      <c r="F19" s="6">
        <v>906325</v>
      </c>
      <c r="G19" s="5">
        <f t="shared" si="1"/>
        <v>10561699</v>
      </c>
      <c r="H19" s="5">
        <v>4338194</v>
      </c>
      <c r="I19" s="6">
        <v>6223505</v>
      </c>
      <c r="J19" s="7">
        <f t="shared" si="2"/>
        <v>-88.789805503830394</v>
      </c>
      <c r="K19" s="7">
        <f t="shared" si="2"/>
        <v>-93.599594670040105</v>
      </c>
      <c r="L19" s="7">
        <f t="shared" si="2"/>
        <v>-85.437064805121878</v>
      </c>
      <c r="M19" s="8" t="s">
        <v>59</v>
      </c>
    </row>
    <row r="20" spans="1:13" s="8" customFormat="1" ht="15" customHeight="1" x14ac:dyDescent="0.25">
      <c r="A20" s="18" t="s">
        <v>16</v>
      </c>
      <c r="B20" s="21" t="s">
        <v>37</v>
      </c>
      <c r="C20" s="22"/>
      <c r="D20" s="5">
        <f t="shared" si="0"/>
        <v>18857</v>
      </c>
      <c r="E20" s="5">
        <v>206</v>
      </c>
      <c r="F20" s="6">
        <v>18651</v>
      </c>
      <c r="G20" s="5">
        <f t="shared" si="1"/>
        <v>136651</v>
      </c>
      <c r="H20" s="5">
        <v>399</v>
      </c>
      <c r="I20" s="6">
        <v>136252</v>
      </c>
      <c r="J20" s="7">
        <f t="shared" si="2"/>
        <v>-86.200613241030069</v>
      </c>
      <c r="K20" s="7">
        <f t="shared" si="2"/>
        <v>-48.370927318295742</v>
      </c>
      <c r="L20" s="7">
        <f t="shared" si="2"/>
        <v>-86.31139359422248</v>
      </c>
      <c r="M20" s="8" t="s">
        <v>59</v>
      </c>
    </row>
    <row r="21" spans="1:13" s="8" customFormat="1" ht="15" customHeight="1" x14ac:dyDescent="0.25">
      <c r="A21" s="19"/>
      <c r="B21" s="21" t="s">
        <v>38</v>
      </c>
      <c r="C21" s="22"/>
      <c r="D21" s="5">
        <f t="shared" si="0"/>
        <v>82872</v>
      </c>
      <c r="E21" s="5">
        <v>2609</v>
      </c>
      <c r="F21" s="6">
        <v>80263</v>
      </c>
      <c r="G21" s="5">
        <f t="shared" si="1"/>
        <v>605054</v>
      </c>
      <c r="H21" s="5">
        <v>4328</v>
      </c>
      <c r="I21" s="6">
        <v>600726</v>
      </c>
      <c r="J21" s="7">
        <f t="shared" si="2"/>
        <v>-86.303371269341241</v>
      </c>
      <c r="K21" s="7">
        <f t="shared" si="2"/>
        <v>-39.718114602587796</v>
      </c>
      <c r="L21" s="7">
        <f t="shared" si="2"/>
        <v>-86.639000143160104</v>
      </c>
      <c r="M21" s="8" t="s">
        <v>59</v>
      </c>
    </row>
    <row r="22" spans="1:13" s="8" customFormat="1" ht="15" customHeight="1" x14ac:dyDescent="0.25">
      <c r="A22" s="19"/>
      <c r="B22" s="21" t="s">
        <v>39</v>
      </c>
      <c r="C22" s="22"/>
      <c r="D22" s="5">
        <f t="shared" si="0"/>
        <v>600</v>
      </c>
      <c r="E22" s="5">
        <v>6</v>
      </c>
      <c r="F22" s="6">
        <v>594</v>
      </c>
      <c r="G22" s="5">
        <f t="shared" si="1"/>
        <v>4033</v>
      </c>
      <c r="H22" s="5">
        <v>24</v>
      </c>
      <c r="I22" s="6">
        <v>4009</v>
      </c>
      <c r="J22" s="7">
        <f t="shared" si="2"/>
        <v>-85.122737416315402</v>
      </c>
      <c r="K22" s="7">
        <f t="shared" si="2"/>
        <v>-75</v>
      </c>
      <c r="L22" s="7">
        <f t="shared" si="2"/>
        <v>-85.183337490646053</v>
      </c>
      <c r="M22" s="8" t="s">
        <v>59</v>
      </c>
    </row>
    <row r="23" spans="1:13" s="8" customFormat="1" ht="15" customHeight="1" x14ac:dyDescent="0.25">
      <c r="A23" s="19"/>
      <c r="B23" s="21" t="s">
        <v>40</v>
      </c>
      <c r="C23" s="22"/>
      <c r="D23" s="5">
        <f t="shared" si="0"/>
        <v>823</v>
      </c>
      <c r="E23" s="5">
        <v>73</v>
      </c>
      <c r="F23" s="6">
        <v>750</v>
      </c>
      <c r="G23" s="5">
        <f t="shared" si="1"/>
        <v>5417</v>
      </c>
      <c r="H23" s="5">
        <v>350</v>
      </c>
      <c r="I23" s="6">
        <v>5067</v>
      </c>
      <c r="J23" s="7">
        <f t="shared" si="2"/>
        <v>-84.80708879453573</v>
      </c>
      <c r="K23" s="7">
        <f t="shared" si="2"/>
        <v>-79.142857142857139</v>
      </c>
      <c r="L23" s="7">
        <f t="shared" si="2"/>
        <v>-85.198342214328008</v>
      </c>
      <c r="M23" s="8" t="s">
        <v>59</v>
      </c>
    </row>
    <row r="24" spans="1:13" s="8" customFormat="1" ht="15" customHeight="1" x14ac:dyDescent="0.25">
      <c r="A24" s="19"/>
      <c r="B24" s="21" t="s">
        <v>41</v>
      </c>
      <c r="C24" s="22"/>
      <c r="D24" s="5">
        <f t="shared" si="0"/>
        <v>272</v>
      </c>
      <c r="E24" s="5">
        <v>52</v>
      </c>
      <c r="F24" s="6">
        <v>220</v>
      </c>
      <c r="G24" s="5">
        <f t="shared" si="1"/>
        <v>1284</v>
      </c>
      <c r="H24" s="5">
        <v>164</v>
      </c>
      <c r="I24" s="6">
        <v>1120</v>
      </c>
      <c r="J24" s="7">
        <f t="shared" si="2"/>
        <v>-78.81619937694704</v>
      </c>
      <c r="K24" s="7">
        <f t="shared" si="2"/>
        <v>-68.292682926829258</v>
      </c>
      <c r="L24" s="7">
        <f t="shared" si="2"/>
        <v>-80.357142857142861</v>
      </c>
      <c r="M24" s="8" t="s">
        <v>59</v>
      </c>
    </row>
    <row r="25" spans="1:13" s="8" customFormat="1" ht="15" customHeight="1" x14ac:dyDescent="0.25">
      <c r="A25" s="19"/>
      <c r="B25" s="21" t="s">
        <v>17</v>
      </c>
      <c r="C25" s="22"/>
      <c r="D25" s="5">
        <f t="shared" ref="D25:I25" si="5">D26-D20-D21-D22-D23-D24</f>
        <v>2693</v>
      </c>
      <c r="E25" s="5">
        <f t="shared" si="5"/>
        <v>57</v>
      </c>
      <c r="F25" s="5">
        <f t="shared" si="5"/>
        <v>2636</v>
      </c>
      <c r="G25" s="5">
        <f t="shared" si="5"/>
        <v>13815</v>
      </c>
      <c r="H25" s="5">
        <f t="shared" si="5"/>
        <v>252</v>
      </c>
      <c r="I25" s="5">
        <f t="shared" si="5"/>
        <v>13563</v>
      </c>
      <c r="J25" s="7">
        <f t="shared" si="2"/>
        <v>-80.506695620702146</v>
      </c>
      <c r="K25" s="7">
        <f t="shared" si="2"/>
        <v>-77.38095238095238</v>
      </c>
      <c r="L25" s="7">
        <f t="shared" si="2"/>
        <v>-80.564771805647723</v>
      </c>
      <c r="M25" s="8" t="s">
        <v>59</v>
      </c>
    </row>
    <row r="26" spans="1:13" s="8" customFormat="1" ht="15" customHeight="1" x14ac:dyDescent="0.25">
      <c r="A26" s="20"/>
      <c r="B26" s="21" t="s">
        <v>18</v>
      </c>
      <c r="C26" s="22"/>
      <c r="D26" s="5">
        <f t="shared" si="0"/>
        <v>106117</v>
      </c>
      <c r="E26" s="5">
        <v>3003</v>
      </c>
      <c r="F26" s="6">
        <v>103114</v>
      </c>
      <c r="G26" s="5">
        <f t="shared" si="1"/>
        <v>766254</v>
      </c>
      <c r="H26" s="5">
        <v>5517</v>
      </c>
      <c r="I26" s="6">
        <v>760737</v>
      </c>
      <c r="J26" s="7">
        <f t="shared" si="2"/>
        <v>-86.151197905655309</v>
      </c>
      <c r="K26" s="7">
        <f t="shared" si="2"/>
        <v>-45.568243610657966</v>
      </c>
      <c r="L26" s="7">
        <f t="shared" si="2"/>
        <v>-86.44551270675673</v>
      </c>
      <c r="M26" s="8" t="s">
        <v>59</v>
      </c>
    </row>
    <row r="27" spans="1:13" s="8" customFormat="1" ht="15" customHeight="1" x14ac:dyDescent="0.25">
      <c r="A27" s="18" t="s">
        <v>19</v>
      </c>
      <c r="B27" s="21" t="s">
        <v>42</v>
      </c>
      <c r="C27" s="22"/>
      <c r="D27" s="5">
        <f t="shared" si="0"/>
        <v>1602</v>
      </c>
      <c r="E27" s="5">
        <v>10</v>
      </c>
      <c r="F27" s="6">
        <v>1592</v>
      </c>
      <c r="G27" s="5">
        <f t="shared" si="1"/>
        <v>8980</v>
      </c>
      <c r="H27" s="5">
        <v>14</v>
      </c>
      <c r="I27" s="6">
        <v>8966</v>
      </c>
      <c r="J27" s="7">
        <f t="shared" si="2"/>
        <v>-82.16035634743875</v>
      </c>
      <c r="K27" s="7">
        <f t="shared" si="2"/>
        <v>-28.571428571428569</v>
      </c>
      <c r="L27" s="7">
        <f t="shared" si="2"/>
        <v>-82.244033013606966</v>
      </c>
      <c r="M27" s="8" t="s">
        <v>59</v>
      </c>
    </row>
    <row r="28" spans="1:13" s="8" customFormat="1" ht="15" customHeight="1" x14ac:dyDescent="0.25">
      <c r="A28" s="19"/>
      <c r="B28" s="21" t="s">
        <v>43</v>
      </c>
      <c r="C28" s="22"/>
      <c r="D28" s="5">
        <f t="shared" si="0"/>
        <v>8975</v>
      </c>
      <c r="E28" s="5">
        <v>53</v>
      </c>
      <c r="F28" s="6">
        <v>8922</v>
      </c>
      <c r="G28" s="5">
        <f t="shared" si="1"/>
        <v>57393</v>
      </c>
      <c r="H28" s="5">
        <v>102</v>
      </c>
      <c r="I28" s="6">
        <v>57291</v>
      </c>
      <c r="J28" s="7">
        <f t="shared" si="2"/>
        <v>-84.362204450020045</v>
      </c>
      <c r="K28" s="7">
        <f t="shared" si="2"/>
        <v>-48.039215686274503</v>
      </c>
      <c r="L28" s="7">
        <f t="shared" si="2"/>
        <v>-84.426873330889677</v>
      </c>
      <c r="M28" s="8" t="s">
        <v>59</v>
      </c>
    </row>
    <row r="29" spans="1:13" s="8" customFormat="1" ht="15" customHeight="1" x14ac:dyDescent="0.25">
      <c r="A29" s="19"/>
      <c r="B29" s="21" t="s">
        <v>44</v>
      </c>
      <c r="C29" s="22"/>
      <c r="D29" s="5">
        <f t="shared" si="0"/>
        <v>9361</v>
      </c>
      <c r="E29" s="5">
        <v>65</v>
      </c>
      <c r="F29" s="6">
        <v>9296</v>
      </c>
      <c r="G29" s="5">
        <f t="shared" si="1"/>
        <v>72708</v>
      </c>
      <c r="H29" s="5">
        <v>115</v>
      </c>
      <c r="I29" s="6">
        <v>72593</v>
      </c>
      <c r="J29" s="7">
        <f t="shared" si="2"/>
        <v>-87.125213181493095</v>
      </c>
      <c r="K29" s="7">
        <f t="shared" si="2"/>
        <v>-43.478260869565219</v>
      </c>
      <c r="L29" s="7">
        <f t="shared" si="2"/>
        <v>-87.194357582687033</v>
      </c>
      <c r="M29" s="8" t="s">
        <v>59</v>
      </c>
    </row>
    <row r="30" spans="1:13" s="8" customFormat="1" ht="15" customHeight="1" x14ac:dyDescent="0.25">
      <c r="A30" s="19"/>
      <c r="B30" s="21" t="s">
        <v>45</v>
      </c>
      <c r="C30" s="22"/>
      <c r="D30" s="5">
        <f t="shared" si="0"/>
        <v>2267</v>
      </c>
      <c r="E30" s="5">
        <v>11</v>
      </c>
      <c r="F30" s="6">
        <v>2256</v>
      </c>
      <c r="G30" s="5">
        <f t="shared" si="1"/>
        <v>20115</v>
      </c>
      <c r="H30" s="5">
        <v>15</v>
      </c>
      <c r="I30" s="6">
        <v>20100</v>
      </c>
      <c r="J30" s="7">
        <f t="shared" si="2"/>
        <v>-88.729803629132491</v>
      </c>
      <c r="K30" s="7">
        <f t="shared" si="2"/>
        <v>-26.666666666666671</v>
      </c>
      <c r="L30" s="7">
        <f t="shared" si="2"/>
        <v>-88.776119402985074</v>
      </c>
      <c r="M30" s="8" t="s">
        <v>59</v>
      </c>
    </row>
    <row r="31" spans="1:13" s="8" customFormat="1" ht="15" customHeight="1" x14ac:dyDescent="0.25">
      <c r="A31" s="19"/>
      <c r="B31" s="21" t="s">
        <v>46</v>
      </c>
      <c r="C31" s="22"/>
      <c r="D31" s="5">
        <f t="shared" si="0"/>
        <v>5311</v>
      </c>
      <c r="E31" s="5">
        <v>9</v>
      </c>
      <c r="F31" s="6">
        <v>5302</v>
      </c>
      <c r="G31" s="5">
        <f t="shared" si="1"/>
        <v>27640</v>
      </c>
      <c r="H31" s="5">
        <v>27</v>
      </c>
      <c r="I31" s="6">
        <v>27613</v>
      </c>
      <c r="J31" s="7">
        <f t="shared" si="2"/>
        <v>-80.785094066570181</v>
      </c>
      <c r="K31" s="7">
        <f t="shared" si="2"/>
        <v>-66.666666666666671</v>
      </c>
      <c r="L31" s="7">
        <f t="shared" si="2"/>
        <v>-80.79889906927896</v>
      </c>
      <c r="M31" s="8" t="s">
        <v>59</v>
      </c>
    </row>
    <row r="32" spans="1:13" s="8" customFormat="1" ht="15" customHeight="1" x14ac:dyDescent="0.25">
      <c r="A32" s="19"/>
      <c r="B32" s="21" t="s">
        <v>47</v>
      </c>
      <c r="C32" s="22"/>
      <c r="D32" s="5">
        <f t="shared" si="0"/>
        <v>1491</v>
      </c>
      <c r="E32" s="5">
        <v>21</v>
      </c>
      <c r="F32" s="6">
        <v>1470</v>
      </c>
      <c r="G32" s="5">
        <f t="shared" si="1"/>
        <v>12011</v>
      </c>
      <c r="H32" s="5">
        <v>43</v>
      </c>
      <c r="I32" s="6">
        <v>11968</v>
      </c>
      <c r="J32" s="7">
        <f t="shared" si="2"/>
        <v>-87.586379152443598</v>
      </c>
      <c r="K32" s="7">
        <f t="shared" si="2"/>
        <v>-51.162790697674424</v>
      </c>
      <c r="L32" s="7">
        <f t="shared" si="2"/>
        <v>-87.717245989304814</v>
      </c>
      <c r="M32" s="8" t="s">
        <v>59</v>
      </c>
    </row>
    <row r="33" spans="1:13" s="8" customFormat="1" ht="15" customHeight="1" x14ac:dyDescent="0.25">
      <c r="A33" s="19"/>
      <c r="B33" s="21" t="s">
        <v>48</v>
      </c>
      <c r="C33" s="22"/>
      <c r="D33" s="5">
        <f t="shared" si="0"/>
        <v>2022</v>
      </c>
      <c r="E33" s="5">
        <v>15</v>
      </c>
      <c r="F33" s="6">
        <v>2007</v>
      </c>
      <c r="G33" s="5">
        <f t="shared" si="1"/>
        <v>14298</v>
      </c>
      <c r="H33" s="5">
        <v>46</v>
      </c>
      <c r="I33" s="6">
        <v>14252</v>
      </c>
      <c r="J33" s="7">
        <f t="shared" si="2"/>
        <v>-85.858161980696607</v>
      </c>
      <c r="K33" s="7">
        <f t="shared" si="2"/>
        <v>-67.391304347826093</v>
      </c>
      <c r="L33" s="7">
        <f t="shared" si="2"/>
        <v>-85.917765927589102</v>
      </c>
      <c r="M33" s="8" t="s">
        <v>59</v>
      </c>
    </row>
    <row r="34" spans="1:13" s="8" customFormat="1" ht="15" customHeight="1" x14ac:dyDescent="0.25">
      <c r="A34" s="19"/>
      <c r="B34" s="21" t="s">
        <v>49</v>
      </c>
      <c r="C34" s="22"/>
      <c r="D34" s="5">
        <f t="shared" si="0"/>
        <v>11879</v>
      </c>
      <c r="E34" s="5">
        <v>99</v>
      </c>
      <c r="F34" s="6">
        <v>11780</v>
      </c>
      <c r="G34" s="5">
        <f t="shared" si="1"/>
        <v>76904</v>
      </c>
      <c r="H34" s="5">
        <v>145</v>
      </c>
      <c r="I34" s="6">
        <v>76759</v>
      </c>
      <c r="J34" s="7">
        <f t="shared" si="2"/>
        <v>-84.553469260376573</v>
      </c>
      <c r="K34" s="7">
        <f t="shared" si="2"/>
        <v>-31.72413793103448</v>
      </c>
      <c r="L34" s="7">
        <f t="shared" si="2"/>
        <v>-84.653265415130477</v>
      </c>
      <c r="M34" s="8" t="s">
        <v>59</v>
      </c>
    </row>
    <row r="35" spans="1:13" s="8" customFormat="1" ht="15" customHeight="1" x14ac:dyDescent="0.25">
      <c r="A35" s="19"/>
      <c r="B35" s="21" t="s">
        <v>50</v>
      </c>
      <c r="C35" s="22"/>
      <c r="D35" s="5">
        <f t="shared" si="0"/>
        <v>1622</v>
      </c>
      <c r="E35" s="5">
        <v>6</v>
      </c>
      <c r="F35" s="6">
        <v>1616</v>
      </c>
      <c r="G35" s="5">
        <f t="shared" si="1"/>
        <v>9160</v>
      </c>
      <c r="H35" s="5">
        <v>13</v>
      </c>
      <c r="I35" s="6">
        <v>9147</v>
      </c>
      <c r="J35" s="7">
        <f t="shared" si="2"/>
        <v>-82.292576419213972</v>
      </c>
      <c r="K35" s="7">
        <f t="shared" si="2"/>
        <v>-53.846153846153847</v>
      </c>
      <c r="L35" s="7">
        <f t="shared" si="2"/>
        <v>-82.333005356947638</v>
      </c>
      <c r="M35" s="8" t="s">
        <v>59</v>
      </c>
    </row>
    <row r="36" spans="1:13" s="8" customFormat="1" ht="15" customHeight="1" x14ac:dyDescent="0.25">
      <c r="A36" s="19"/>
      <c r="B36" s="21" t="s">
        <v>51</v>
      </c>
      <c r="C36" s="22"/>
      <c r="D36" s="5">
        <f t="shared" si="0"/>
        <v>280</v>
      </c>
      <c r="E36" s="5">
        <v>0</v>
      </c>
      <c r="F36" s="6">
        <v>280</v>
      </c>
      <c r="G36" s="5">
        <f t="shared" si="1"/>
        <v>2050</v>
      </c>
      <c r="H36" s="5">
        <v>0</v>
      </c>
      <c r="I36" s="6">
        <v>2050</v>
      </c>
      <c r="J36" s="7">
        <f t="shared" si="2"/>
        <v>-86.341463414634148</v>
      </c>
      <c r="K36" s="7" t="str">
        <f t="shared" si="2"/>
        <v>-</v>
      </c>
      <c r="L36" s="7">
        <f t="shared" si="2"/>
        <v>-86.341463414634148</v>
      </c>
      <c r="M36" s="8" t="s">
        <v>59</v>
      </c>
    </row>
    <row r="37" spans="1:13" s="8" customFormat="1" ht="15" customHeight="1" x14ac:dyDescent="0.25">
      <c r="A37" s="19"/>
      <c r="B37" s="21" t="s">
        <v>52</v>
      </c>
      <c r="C37" s="22"/>
      <c r="D37" s="5">
        <f t="shared" si="0"/>
        <v>1499</v>
      </c>
      <c r="E37" s="5">
        <v>12</v>
      </c>
      <c r="F37" s="6">
        <v>1487</v>
      </c>
      <c r="G37" s="5">
        <f t="shared" si="1"/>
        <v>9522</v>
      </c>
      <c r="H37" s="5">
        <v>29</v>
      </c>
      <c r="I37" s="6">
        <v>9493</v>
      </c>
      <c r="J37" s="7">
        <f t="shared" si="2"/>
        <v>-84.257508926696076</v>
      </c>
      <c r="K37" s="7">
        <f t="shared" si="2"/>
        <v>-58.62068965517242</v>
      </c>
      <c r="L37" s="7">
        <f t="shared" si="2"/>
        <v>-84.335826398398822</v>
      </c>
      <c r="M37" s="8" t="s">
        <v>59</v>
      </c>
    </row>
    <row r="38" spans="1:13" s="8" customFormat="1" ht="15" customHeight="1" x14ac:dyDescent="0.25">
      <c r="A38" s="19"/>
      <c r="B38" s="21" t="s">
        <v>53</v>
      </c>
      <c r="C38" s="22"/>
      <c r="D38" s="5">
        <f t="shared" si="0"/>
        <v>2939</v>
      </c>
      <c r="E38" s="5">
        <v>10</v>
      </c>
      <c r="F38" s="6">
        <v>2929</v>
      </c>
      <c r="G38" s="5">
        <f t="shared" si="1"/>
        <v>17621</v>
      </c>
      <c r="H38" s="5">
        <v>6</v>
      </c>
      <c r="I38" s="6">
        <v>17615</v>
      </c>
      <c r="J38" s="7">
        <f t="shared" si="2"/>
        <v>-83.321037398558545</v>
      </c>
      <c r="K38" s="7">
        <f t="shared" si="2"/>
        <v>66.666666666666671</v>
      </c>
      <c r="L38" s="7">
        <f t="shared" si="2"/>
        <v>-83.372126028952593</v>
      </c>
      <c r="M38" s="8" t="s">
        <v>59</v>
      </c>
    </row>
    <row r="39" spans="1:13" s="8" customFormat="1" ht="15" customHeight="1" x14ac:dyDescent="0.25">
      <c r="A39" s="19"/>
      <c r="B39" s="21" t="s">
        <v>20</v>
      </c>
      <c r="C39" s="22"/>
      <c r="D39" s="5">
        <f t="shared" ref="D39:I39" si="6">D40-D27-D28-D29-D30-D31-D32-D33-D34-D35-D36-D37-D38</f>
        <v>10264</v>
      </c>
      <c r="E39" s="5">
        <f t="shared" si="6"/>
        <v>13</v>
      </c>
      <c r="F39" s="5">
        <f t="shared" si="6"/>
        <v>10251</v>
      </c>
      <c r="G39" s="5">
        <f t="shared" si="6"/>
        <v>58350</v>
      </c>
      <c r="H39" s="5">
        <f t="shared" si="6"/>
        <v>29</v>
      </c>
      <c r="I39" s="5">
        <f t="shared" si="6"/>
        <v>58321</v>
      </c>
      <c r="J39" s="7">
        <f t="shared" si="2"/>
        <v>-82.409597257926308</v>
      </c>
      <c r="K39" s="7">
        <f t="shared" si="2"/>
        <v>-55.172413793103445</v>
      </c>
      <c r="L39" s="7">
        <f t="shared" si="2"/>
        <v>-82.423140892645876</v>
      </c>
      <c r="M39" s="8" t="s">
        <v>59</v>
      </c>
    </row>
    <row r="40" spans="1:13" s="8" customFormat="1" ht="15" customHeight="1" x14ac:dyDescent="0.25">
      <c r="A40" s="20"/>
      <c r="B40" s="21" t="s">
        <v>21</v>
      </c>
      <c r="C40" s="22"/>
      <c r="D40" s="5">
        <f t="shared" si="0"/>
        <v>59512</v>
      </c>
      <c r="E40" s="5">
        <v>324</v>
      </c>
      <c r="F40" s="6">
        <v>59188</v>
      </c>
      <c r="G40" s="5">
        <f t="shared" si="1"/>
        <v>386752</v>
      </c>
      <c r="H40" s="5">
        <v>584</v>
      </c>
      <c r="I40" s="6">
        <v>386168</v>
      </c>
      <c r="J40" s="7">
        <f t="shared" si="2"/>
        <v>-84.61236140989574</v>
      </c>
      <c r="K40" s="7">
        <f t="shared" si="2"/>
        <v>-44.520547945205479</v>
      </c>
      <c r="L40" s="7">
        <f t="shared" si="2"/>
        <v>-84.672992065629472</v>
      </c>
      <c r="M40" s="8" t="s">
        <v>59</v>
      </c>
    </row>
    <row r="41" spans="1:13" s="8" customFormat="1" ht="15" customHeight="1" x14ac:dyDescent="0.25">
      <c r="A41" s="18" t="s">
        <v>22</v>
      </c>
      <c r="B41" s="21" t="s">
        <v>54</v>
      </c>
      <c r="C41" s="22"/>
      <c r="D41" s="5">
        <f t="shared" si="0"/>
        <v>18906</v>
      </c>
      <c r="E41" s="5">
        <v>109</v>
      </c>
      <c r="F41" s="6">
        <v>18797</v>
      </c>
      <c r="G41" s="5">
        <f t="shared" si="1"/>
        <v>111788</v>
      </c>
      <c r="H41" s="5">
        <v>330</v>
      </c>
      <c r="I41" s="6">
        <v>111458</v>
      </c>
      <c r="J41" s="7">
        <f t="shared" si="2"/>
        <v>-83.087630157083055</v>
      </c>
      <c r="K41" s="7">
        <f t="shared" si="2"/>
        <v>-66.969696969696969</v>
      </c>
      <c r="L41" s="7">
        <f t="shared" si="2"/>
        <v>-83.13535143282671</v>
      </c>
      <c r="M41" s="8" t="s">
        <v>59</v>
      </c>
    </row>
    <row r="42" spans="1:13" s="8" customFormat="1" ht="15" customHeight="1" x14ac:dyDescent="0.25">
      <c r="A42" s="19"/>
      <c r="B42" s="21" t="s">
        <v>55</v>
      </c>
      <c r="C42" s="22"/>
      <c r="D42" s="5">
        <f t="shared" si="0"/>
        <v>3093</v>
      </c>
      <c r="E42" s="5">
        <v>20</v>
      </c>
      <c r="F42" s="6">
        <v>3073</v>
      </c>
      <c r="G42" s="5">
        <f t="shared" si="1"/>
        <v>19831</v>
      </c>
      <c r="H42" s="5">
        <v>57</v>
      </c>
      <c r="I42" s="6">
        <v>19774</v>
      </c>
      <c r="J42" s="7">
        <f t="shared" si="2"/>
        <v>-84.403207099994958</v>
      </c>
      <c r="K42" s="7">
        <f t="shared" si="2"/>
        <v>-64.912280701754383</v>
      </c>
      <c r="L42" s="7">
        <f t="shared" si="2"/>
        <v>-84.459391119652068</v>
      </c>
      <c r="M42" s="8" t="s">
        <v>59</v>
      </c>
    </row>
    <row r="43" spans="1:13" s="8" customFormat="1" ht="15" customHeight="1" x14ac:dyDescent="0.25">
      <c r="A43" s="19"/>
      <c r="B43" s="21" t="s">
        <v>23</v>
      </c>
      <c r="C43" s="22"/>
      <c r="D43" s="5">
        <f t="shared" ref="D43:I43" si="7">D44-D41-D42</f>
        <v>607</v>
      </c>
      <c r="E43" s="5">
        <f t="shared" si="7"/>
        <v>21</v>
      </c>
      <c r="F43" s="5">
        <f t="shared" si="7"/>
        <v>586</v>
      </c>
      <c r="G43" s="5">
        <f t="shared" si="7"/>
        <v>3241</v>
      </c>
      <c r="H43" s="5">
        <f t="shared" si="7"/>
        <v>17</v>
      </c>
      <c r="I43" s="5">
        <f t="shared" si="7"/>
        <v>3224</v>
      </c>
      <c r="J43" s="7">
        <f t="shared" si="2"/>
        <v>-81.271212588707186</v>
      </c>
      <c r="K43" s="7">
        <f t="shared" si="2"/>
        <v>23.529411764705888</v>
      </c>
      <c r="L43" s="7">
        <f t="shared" si="2"/>
        <v>-81.823821339950371</v>
      </c>
      <c r="M43" s="8" t="s">
        <v>59</v>
      </c>
    </row>
    <row r="44" spans="1:13" s="8" customFormat="1" ht="15" customHeight="1" x14ac:dyDescent="0.25">
      <c r="A44" s="20"/>
      <c r="B44" s="21" t="s">
        <v>24</v>
      </c>
      <c r="C44" s="22"/>
      <c r="D44" s="5">
        <f t="shared" si="0"/>
        <v>22606</v>
      </c>
      <c r="E44" s="5">
        <v>150</v>
      </c>
      <c r="F44" s="6">
        <v>22456</v>
      </c>
      <c r="G44" s="5">
        <f t="shared" si="1"/>
        <v>134860</v>
      </c>
      <c r="H44" s="5">
        <v>404</v>
      </c>
      <c r="I44" s="6">
        <v>134456</v>
      </c>
      <c r="J44" s="7">
        <f t="shared" si="2"/>
        <v>-83.237431410351476</v>
      </c>
      <c r="K44" s="7">
        <f t="shared" si="2"/>
        <v>-62.871287128712872</v>
      </c>
      <c r="L44" s="7">
        <f t="shared" si="2"/>
        <v>-83.298625572678048</v>
      </c>
      <c r="M44" s="8" t="s">
        <v>59</v>
      </c>
    </row>
    <row r="45" spans="1:13" s="8" customFormat="1" ht="20.25" customHeight="1" x14ac:dyDescent="0.25">
      <c r="A45" s="18" t="s">
        <v>25</v>
      </c>
      <c r="B45" s="21" t="s">
        <v>56</v>
      </c>
      <c r="C45" s="22"/>
      <c r="D45" s="5">
        <f t="shared" si="0"/>
        <v>1258</v>
      </c>
      <c r="E45" s="5">
        <v>24</v>
      </c>
      <c r="F45" s="6">
        <v>1234</v>
      </c>
      <c r="G45" s="5">
        <f t="shared" si="1"/>
        <v>5872</v>
      </c>
      <c r="H45" s="5">
        <v>120</v>
      </c>
      <c r="I45" s="6">
        <v>5752</v>
      </c>
      <c r="J45" s="7">
        <f t="shared" si="2"/>
        <v>-78.576294277929165</v>
      </c>
      <c r="K45" s="7">
        <f t="shared" si="2"/>
        <v>-80</v>
      </c>
      <c r="L45" s="7">
        <f t="shared" si="2"/>
        <v>-78.546592489568852</v>
      </c>
      <c r="M45" s="8" t="s">
        <v>59</v>
      </c>
    </row>
    <row r="46" spans="1:13" s="8" customFormat="1" ht="17.25" customHeight="1" x14ac:dyDescent="0.25">
      <c r="A46" s="19"/>
      <c r="B46" s="21" t="s">
        <v>26</v>
      </c>
      <c r="C46" s="22"/>
      <c r="D46" s="5">
        <f t="shared" ref="D46:I46" si="8">D47-D45</f>
        <v>1244</v>
      </c>
      <c r="E46" s="5">
        <f t="shared" si="8"/>
        <v>10</v>
      </c>
      <c r="F46" s="5">
        <f t="shared" si="8"/>
        <v>1234</v>
      </c>
      <c r="G46" s="5">
        <f t="shared" si="8"/>
        <v>6665</v>
      </c>
      <c r="H46" s="5">
        <f t="shared" si="8"/>
        <v>46</v>
      </c>
      <c r="I46" s="5">
        <f t="shared" si="8"/>
        <v>6619</v>
      </c>
      <c r="J46" s="7">
        <f t="shared" si="2"/>
        <v>-81.335333833458364</v>
      </c>
      <c r="K46" s="7">
        <f t="shared" si="2"/>
        <v>-78.260869565217391</v>
      </c>
      <c r="L46" s="7">
        <f t="shared" si="2"/>
        <v>-81.356700407916605</v>
      </c>
      <c r="M46" s="8" t="s">
        <v>59</v>
      </c>
    </row>
    <row r="47" spans="1:13" s="8" customFormat="1" ht="19.5" customHeight="1" x14ac:dyDescent="0.25">
      <c r="A47" s="20"/>
      <c r="B47" s="28" t="s">
        <v>27</v>
      </c>
      <c r="C47" s="29"/>
      <c r="D47" s="5">
        <f t="shared" si="0"/>
        <v>2502</v>
      </c>
      <c r="E47" s="5">
        <v>34</v>
      </c>
      <c r="F47" s="6">
        <v>2468</v>
      </c>
      <c r="G47" s="5">
        <f t="shared" si="1"/>
        <v>12537</v>
      </c>
      <c r="H47" s="5">
        <v>166</v>
      </c>
      <c r="I47" s="6">
        <v>12371</v>
      </c>
      <c r="J47" s="7">
        <f t="shared" si="2"/>
        <v>-80.04307250538406</v>
      </c>
      <c r="K47" s="7">
        <f t="shared" si="2"/>
        <v>-79.518072289156621</v>
      </c>
      <c r="L47" s="7">
        <f t="shared" si="2"/>
        <v>-80.050117209603101</v>
      </c>
      <c r="M47" s="8" t="s">
        <v>59</v>
      </c>
    </row>
    <row r="48" spans="1:13" s="8" customFormat="1" ht="15" customHeight="1" x14ac:dyDescent="0.25">
      <c r="A48" s="11"/>
      <c r="B48" s="30" t="s">
        <v>28</v>
      </c>
      <c r="C48" s="29"/>
      <c r="D48" s="5">
        <f t="shared" si="0"/>
        <v>3137</v>
      </c>
      <c r="E48" s="5">
        <v>367</v>
      </c>
      <c r="F48" s="12">
        <v>2770</v>
      </c>
      <c r="G48" s="5">
        <f t="shared" si="1"/>
        <v>2003</v>
      </c>
      <c r="H48" s="13">
        <v>972</v>
      </c>
      <c r="I48" s="12">
        <v>1031</v>
      </c>
      <c r="J48" s="14">
        <f t="shared" si="2"/>
        <v>56.615077383924103</v>
      </c>
      <c r="K48" s="14">
        <f t="shared" si="2"/>
        <v>-62.242798353909464</v>
      </c>
      <c r="L48" s="14">
        <f t="shared" si="2"/>
        <v>168.67119301648884</v>
      </c>
      <c r="M48" s="8" t="s">
        <v>59</v>
      </c>
    </row>
    <row r="49" spans="1:13" s="8" customFormat="1" ht="15" customHeight="1" x14ac:dyDescent="0.25">
      <c r="A49" s="15"/>
      <c r="B49" s="27" t="s">
        <v>29</v>
      </c>
      <c r="C49" s="22"/>
      <c r="D49" s="5">
        <f>D19+D26+D40+D44+D47+D48</f>
        <v>1377861</v>
      </c>
      <c r="E49" s="5">
        <f t="shared" ref="E49:I49" si="9">E19+E26+E40+E44+E47+E48</f>
        <v>281540</v>
      </c>
      <c r="F49" s="5">
        <f t="shared" si="9"/>
        <v>1096321</v>
      </c>
      <c r="G49" s="5">
        <f t="shared" si="9"/>
        <v>11864105</v>
      </c>
      <c r="H49" s="5">
        <f t="shared" si="9"/>
        <v>4345837</v>
      </c>
      <c r="I49" s="5">
        <f t="shared" si="9"/>
        <v>7518268</v>
      </c>
      <c r="J49" s="7">
        <f t="shared" si="2"/>
        <v>-88.386304740222712</v>
      </c>
      <c r="K49" s="7">
        <f t="shared" si="2"/>
        <v>-93.521616204197258</v>
      </c>
      <c r="L49" s="7">
        <f t="shared" si="2"/>
        <v>-85.41790476210744</v>
      </c>
      <c r="M49" s="8" t="s">
        <v>59</v>
      </c>
    </row>
    <row r="51" spans="1:13" ht="62.65" customHeight="1" x14ac:dyDescent="0.25">
      <c r="A51" s="16" t="s">
        <v>60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</sheetData>
  <mergeCells count="50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2:C32"/>
    <mergeCell ref="A20:A26"/>
    <mergeCell ref="B20:C20"/>
    <mergeCell ref="B21:C21"/>
    <mergeCell ref="B22:C22"/>
    <mergeCell ref="B23:C23"/>
    <mergeCell ref="B27:C27"/>
    <mergeCell ref="B28:C28"/>
    <mergeCell ref="B29:C29"/>
    <mergeCell ref="B30:C30"/>
    <mergeCell ref="B31:C31"/>
    <mergeCell ref="A1:L1"/>
    <mergeCell ref="A2:C3"/>
    <mergeCell ref="D2:F2"/>
    <mergeCell ref="G2:I2"/>
    <mergeCell ref="J2:L2"/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B38:C38"/>
    <mergeCell ref="B24:C24"/>
    <mergeCell ref="B25:C25"/>
    <mergeCell ref="B26:C26"/>
    <mergeCell ref="A27:A40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2018-08-24T04:06:30Z</cp:lastPrinted>
  <dcterms:created xsi:type="dcterms:W3CDTF">2018-08-16T04:21:57Z</dcterms:created>
  <dcterms:modified xsi:type="dcterms:W3CDTF">2021-01-28T08:00:20Z</dcterms:modified>
</cp:coreProperties>
</file>