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9348" activeTab="2"/>
  </bookViews>
  <sheets>
    <sheet name="Sheet1" sheetId="1" r:id="rId1"/>
    <sheet name="Sheet3" sheetId="2" r:id="rId2"/>
    <sheet name="月刊用格式" sheetId="3" r:id="rId3"/>
  </sheets>
  <definedNames>
    <definedName name="_xlnm.Print_Area" localSheetId="2">'月刊用格式'!$A$1:$H$43</definedName>
    <definedName name="外部資料_1" localSheetId="1">'Sheet3'!$A$3:$G$43</definedName>
    <definedName name="外部資料_1" localSheetId="2">'月刊用格式'!$A$4:$G$41</definedName>
  </definedNames>
  <calcPr fullCalcOnLoad="1"/>
</workbook>
</file>

<file path=xl/sharedStrings.xml><?xml version="1.0" encoding="utf-8"?>
<sst xmlns="http://schemas.openxmlformats.org/spreadsheetml/2006/main" count="100" uniqueCount="75">
  <si>
    <t>亞洲地區</t>
  </si>
  <si>
    <t>美洲地區</t>
  </si>
  <si>
    <t>歐洲地區</t>
  </si>
  <si>
    <t>大洋洲</t>
  </si>
  <si>
    <t>非洲地區</t>
  </si>
  <si>
    <t>香港 Hong Kong</t>
  </si>
  <si>
    <t>日本 Japan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</si>
  <si>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</si>
  <si>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</si>
  <si>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</si>
  <si>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</si>
  <si>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</si>
  <si>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</si>
  <si>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</si>
  <si>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澳門 Macao</t>
  </si>
  <si>
    <t>緬甸 Myanmar</t>
  </si>
  <si>
    <t>亞洲其他地區 Others</t>
  </si>
  <si>
    <t>亞洲合計 Total</t>
  </si>
  <si>
    <t>加拿大 Canada</t>
  </si>
  <si>
    <t>美洲其他地區 Others</t>
  </si>
  <si>
    <t>美洲合計 Total</t>
  </si>
  <si>
    <t>法國 France</t>
  </si>
  <si>
    <t>德國 Germany</t>
  </si>
  <si>
    <t>義大利 Italy</t>
  </si>
  <si>
    <t>荷蘭 Netherlands</t>
  </si>
  <si>
    <t>瑞士 Switzerland</t>
  </si>
  <si>
    <t>奧地利 Austria</t>
  </si>
  <si>
    <t>歐洲其他地區 Others</t>
  </si>
  <si>
    <t>歐洲合計 Total</t>
  </si>
  <si>
    <t>澳大利亞 Australia</t>
  </si>
  <si>
    <t>紐西蘭 New Zealand</t>
  </si>
  <si>
    <t>帛琉 Palau</t>
  </si>
  <si>
    <t>大洋洲其他地區 Others</t>
  </si>
  <si>
    <t>大洋洲合計 Total</t>
  </si>
  <si>
    <t>非洲其他地區 Others</t>
  </si>
  <si>
    <t>非洲合計 Total</t>
  </si>
  <si>
    <t>總計 Grand Total</t>
  </si>
  <si>
    <t>一</t>
  </si>
  <si>
    <r>
      <t xml:space="preserve">首站抵達地
</t>
    </r>
    <r>
      <rPr>
        <sz val="10"/>
        <rFont val="Times New Roman"/>
        <family val="1"/>
      </rPr>
      <t>First Destination</t>
    </r>
  </si>
  <si>
    <r>
      <t>成長率</t>
    </r>
    <r>
      <rPr>
        <sz val="10"/>
        <rFont val="Times New Roman"/>
        <family val="1"/>
      </rPr>
      <t>%
Changes</t>
    </r>
  </si>
  <si>
    <t>南非 S.Africa</t>
  </si>
  <si>
    <t>大陸 Mainland China</t>
  </si>
  <si>
    <r>
      <t xml:space="preserve">首站抵達地
</t>
    </r>
    <r>
      <rPr>
        <sz val="11"/>
        <rFont val="Times New Roman"/>
        <family val="1"/>
      </rPr>
      <t>First Destination</t>
    </r>
  </si>
  <si>
    <t>亞洲  ASIA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</si>
  <si>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</si>
  <si>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</si>
  <si>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</si>
  <si>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</si>
  <si>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</si>
  <si>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</si>
  <si>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</si>
  <si>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</si>
  <si>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柬埔寨 Cambodia</t>
  </si>
  <si>
    <t>柬埔寨 Cambodia</t>
  </si>
  <si>
    <t>未列明 Unstated</t>
  </si>
  <si>
    <t>英國 United Kingdom</t>
  </si>
  <si>
    <t>美國 United States of America</t>
  </si>
  <si>
    <t>韓國 Korea,Republic of</t>
  </si>
  <si>
    <t>比較 
Change +-%</t>
  </si>
  <si>
    <t>土耳其 Turkey</t>
  </si>
  <si>
    <t>January</t>
  </si>
  <si>
    <t>1</t>
  </si>
  <si>
    <t>韓國 Korea,Republic of</t>
  </si>
  <si>
    <t>土耳其 Turkey</t>
  </si>
  <si>
    <t>英國 United Kingdom</t>
  </si>
  <si>
    <t>其他 Others</t>
  </si>
  <si>
    <t>106</t>
  </si>
  <si>
    <t>美國 United States of America</t>
  </si>
  <si>
    <r>
      <t xml:space="preserve">阿拉伯聯合大公國 </t>
    </r>
    <r>
      <rPr>
        <sz val="9"/>
        <rFont val="新細明體"/>
        <family val="1"/>
      </rPr>
      <t>United Arab Emirates</t>
    </r>
  </si>
  <si>
    <t>六</t>
  </si>
  <si>
    <t>June</t>
  </si>
  <si>
    <t>6</t>
  </si>
  <si>
    <t>阿拉伯聯合大公國 United Arab Emirates</t>
  </si>
  <si>
    <t>註2: 資料來源:內政部移民署提供。</t>
  </si>
  <si>
    <t>註1: 因國人出境數據以飛航到達首站為統計原則，另含不固定包機航程等因素，故國人赴各國實際數據請以各目的地國家官方公布入境數字為準。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</si>
</sst>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_ "/>
  </numFmts>
  <fonts count="49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1"/>
      <name val="Times New Roman"/>
      <family val="1"/>
    </font>
    <font>
      <sz val="11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9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180" fontId="10" fillId="0" borderId="14" xfId="0" applyNumberFormat="1" applyFont="1" applyFill="1" applyBorder="1" applyAlignment="1">
      <alignment vertical="center"/>
    </xf>
    <xf numFmtId="180" fontId="10" fillId="0" borderId="12" xfId="0" applyNumberFormat="1" applyFont="1" applyFill="1" applyBorder="1" applyAlignment="1">
      <alignment vertical="center"/>
    </xf>
    <xf numFmtId="179" fontId="10" fillId="0" borderId="13" xfId="0" applyNumberFormat="1" applyFont="1" applyFill="1" applyBorder="1" applyAlignment="1">
      <alignment horizontal="right" vertical="center"/>
    </xf>
    <xf numFmtId="179" fontId="10" fillId="0" borderId="12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 textRotation="255"/>
    </xf>
    <xf numFmtId="0" fontId="8" fillId="0" borderId="15" xfId="0" applyFont="1" applyFill="1" applyBorder="1" applyAlignment="1">
      <alignment vertical="center"/>
    </xf>
    <xf numFmtId="180" fontId="0" fillId="0" borderId="16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79" fontId="0" fillId="0" borderId="15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vertical="center" textRotation="255"/>
    </xf>
    <xf numFmtId="0" fontId="8" fillId="0" borderId="18" xfId="0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left" vertical="center"/>
    </xf>
    <xf numFmtId="0" fontId="8" fillId="0" borderId="17" xfId="0" applyFont="1" applyBorder="1" applyAlignment="1">
      <alignment/>
    </xf>
    <xf numFmtId="179" fontId="0" fillId="0" borderId="18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7" fillId="0" borderId="17" xfId="0" applyFont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8" fillId="0" borderId="11" xfId="0" applyFont="1" applyFill="1" applyBorder="1" applyAlignment="1">
      <alignment/>
    </xf>
    <xf numFmtId="179" fontId="10" fillId="0" borderId="11" xfId="0" applyNumberFormat="1" applyFont="1" applyFill="1" applyBorder="1" applyAlignment="1">
      <alignment horizontal="right" vertical="center"/>
    </xf>
    <xf numFmtId="179" fontId="10" fillId="0" borderId="19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left" vertical="center"/>
    </xf>
    <xf numFmtId="180" fontId="0" fillId="0" borderId="20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horizontal="right" vertical="center"/>
    </xf>
    <xf numFmtId="179" fontId="0" fillId="0" borderId="19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/>
    </xf>
    <xf numFmtId="180" fontId="10" fillId="0" borderId="20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180" fontId="10" fillId="0" borderId="20" xfId="0" applyNumberFormat="1" applyFont="1" applyBorder="1" applyAlignment="1">
      <alignment vertical="center"/>
    </xf>
    <xf numFmtId="180" fontId="10" fillId="0" borderId="19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180" fontId="0" fillId="0" borderId="21" xfId="0" applyNumberFormat="1" applyFont="1" applyFill="1" applyBorder="1" applyAlignment="1">
      <alignment vertical="center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180" fontId="0" fillId="0" borderId="19" xfId="0" applyNumberFormat="1" applyFont="1" applyFill="1" applyBorder="1" applyAlignment="1">
      <alignment vertical="center"/>
    </xf>
    <xf numFmtId="180" fontId="10" fillId="0" borderId="19" xfId="0" applyNumberFormat="1" applyFont="1" applyFill="1" applyBorder="1" applyAlignment="1">
      <alignment vertical="center"/>
    </xf>
    <xf numFmtId="0" fontId="0" fillId="0" borderId="22" xfId="0" applyBorder="1" applyAlignment="1">
      <alignment vertical="center" textRotation="255"/>
    </xf>
    <xf numFmtId="0" fontId="0" fillId="0" borderId="16" xfId="0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3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textRotation="255"/>
    </xf>
    <xf numFmtId="0" fontId="11" fillId="0" borderId="1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textRotation="255"/>
    </xf>
    <xf numFmtId="0" fontId="8" fillId="0" borderId="0" xfId="0" applyFont="1" applyBorder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0</xdr:row>
      <xdr:rowOff>504825</xdr:rowOff>
    </xdr:from>
    <xdr:to>
      <xdr:col>7</xdr:col>
      <xdr:colOff>1047750</xdr:colOff>
      <xdr:row>0</xdr:row>
      <xdr:rowOff>952500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8077200" y="504825"/>
          <a:ext cx="7810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9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5.75">
      <c r="A1" t="s">
        <v>66</v>
      </c>
    </row>
    <row r="3" ht="15.75">
      <c r="A3" t="s">
        <v>37</v>
      </c>
    </row>
    <row r="4" ht="15.75">
      <c r="A4" t="s">
        <v>60</v>
      </c>
    </row>
    <row r="5" ht="15.75">
      <c r="A5" t="s">
        <v>69</v>
      </c>
    </row>
    <row r="6" ht="15.75">
      <c r="A6" t="s">
        <v>70</v>
      </c>
    </row>
    <row r="8" ht="15.75">
      <c r="A8" t="s">
        <v>61</v>
      </c>
    </row>
    <row r="9" ht="15.75">
      <c r="A9" t="s">
        <v>71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T43"/>
  <sheetViews>
    <sheetView view="pageBreakPreview" zoomScaleSheetLayoutView="100" zoomScalePageLayoutView="0" workbookViewId="0" topLeftCell="A1">
      <selection activeCell="B16" sqref="B16"/>
    </sheetView>
  </sheetViews>
  <sheetFormatPr defaultColWidth="9.00390625" defaultRowHeight="16.5"/>
  <cols>
    <col min="1" max="1" width="5.375" style="0" customWidth="1"/>
    <col min="2" max="2" width="29.625" style="0" customWidth="1"/>
    <col min="3" max="8" width="13.25390625" style="0" customWidth="1"/>
  </cols>
  <sheetData>
    <row r="1" spans="1:10" ht="77.25" customHeight="1">
      <c r="A1" s="59" t="str">
        <f>"表2-2  "&amp;Sheet1!A1&amp;"年"&amp;Sheet1!A9&amp;"月及"&amp;Sheet1!A8&amp;"至"&amp;Sheet1!A9&amp;"月中華民國國民出國人數及成長率－按目的地分
Table 2-2 Outbound Departures of Nationals of the Republic
of China by Destination, "&amp;Sheet1!A6&amp;" &amp; "&amp;Sheet1!A4&amp;"-"&amp;Sheet1!A6&amp;", "&amp;Sheet1!A1+1911</f>
        <v>表2-2  106年6月及1至6月中華民國國民出國人數及成長率－按目的地分
Table 2-2 Outbound Departures of Nationals of the Republic
of China by Destination, June &amp; January-June, 2017</v>
      </c>
      <c r="B1" s="59"/>
      <c r="C1" s="59"/>
      <c r="D1" s="59"/>
      <c r="E1" s="59"/>
      <c r="F1" s="59"/>
      <c r="G1" s="59"/>
      <c r="H1" s="59"/>
      <c r="I1" s="3"/>
      <c r="J1" s="1"/>
    </row>
    <row r="2" spans="1:20" ht="70.5" customHeight="1">
      <c r="A2" s="60" t="s">
        <v>38</v>
      </c>
      <c r="B2" s="60"/>
      <c r="C2" s="4" t="str">
        <f>Sheet1!A1&amp;"年"&amp;Sheet1!A9&amp;"月"&amp;Sheet1!A6&amp;", "&amp;Sheet1!A1+1911</f>
        <v>106年6月June, 2017</v>
      </c>
      <c r="D2" s="4" t="str">
        <f>Sheet1!A1-1&amp;"年"&amp;Sheet1!A9&amp;"月"&amp;Sheet1!A6&amp;", "&amp;Sheet1!A1-1+1911</f>
        <v>105年6月June, 2016</v>
      </c>
      <c r="E2" s="5" t="s">
        <v>39</v>
      </c>
      <c r="F2" s="4" t="str">
        <f>Sheet1!A1&amp;"年"&amp;Sheet1!A8&amp;"-"&amp;Sheet1!A9&amp;"月
"&amp;MID(Sheet1!A4,1,3)&amp;".-"&amp;MID(Sheet1!A6,1,3)&amp;"., 
"&amp;Sheet1!A1+1911</f>
        <v>106年1-6月
Jan.-Jun., 
2017</v>
      </c>
      <c r="G2" s="4" t="str">
        <f>Sheet1!A1-1&amp;"年"&amp;Sheet1!A8&amp;"-"&amp;Sheet1!A9&amp;"月
"&amp;MID(Sheet1!A4,1,3)&amp;".-"&amp;MID(Sheet1!A6,1,3)&amp;".,
 "&amp;Sheet1!A1-1+1911</f>
        <v>105年1-6月
Jan.-Jun.,
 2016</v>
      </c>
      <c r="H2" s="5" t="s">
        <v>39</v>
      </c>
      <c r="J2" s="2"/>
      <c r="K2" s="1"/>
      <c r="L2" s="1"/>
      <c r="M2" s="1"/>
      <c r="N2" s="1"/>
      <c r="O2" s="2"/>
      <c r="P2" s="2"/>
      <c r="Q2" s="2"/>
      <c r="R2" s="2"/>
      <c r="S2" s="2"/>
      <c r="T2" s="2"/>
    </row>
    <row r="3" spans="1:8" ht="15.75" customHeight="1">
      <c r="A3" s="61" t="s">
        <v>0</v>
      </c>
      <c r="B3" s="6" t="s">
        <v>5</v>
      </c>
      <c r="C3" s="7">
        <v>150348</v>
      </c>
      <c r="D3" s="7">
        <v>187887</v>
      </c>
      <c r="E3" s="8">
        <f aca="true" t="shared" si="0" ref="E3:E43">IF(D3=0,"-",((C3/D3)-1)*100)</f>
        <v>-19.979562183652945</v>
      </c>
      <c r="F3" s="7">
        <v>888154</v>
      </c>
      <c r="G3" s="7">
        <v>1003827</v>
      </c>
      <c r="H3" s="8">
        <f aca="true" t="shared" si="1" ref="H3:H43">IF(G3=0,"-",((F3/G3)-1)*100)</f>
        <v>-11.523200710879467</v>
      </c>
    </row>
    <row r="4" spans="1:8" ht="15.75">
      <c r="A4" s="56"/>
      <c r="B4" s="6" t="s">
        <v>41</v>
      </c>
      <c r="C4" s="7">
        <v>353085</v>
      </c>
      <c r="D4" s="7">
        <v>321257</v>
      </c>
      <c r="E4" s="8">
        <f t="shared" si="0"/>
        <v>9.907332758507991</v>
      </c>
      <c r="F4" s="7">
        <v>1920911</v>
      </c>
      <c r="G4" s="7">
        <v>1753477</v>
      </c>
      <c r="H4" s="8">
        <f t="shared" si="1"/>
        <v>9.548685269324885</v>
      </c>
    </row>
    <row r="5" spans="1:8" ht="15.75">
      <c r="A5" s="56"/>
      <c r="B5" s="6" t="s">
        <v>6</v>
      </c>
      <c r="C5" s="7">
        <v>441965</v>
      </c>
      <c r="D5" s="7">
        <v>410889</v>
      </c>
      <c r="E5" s="8">
        <f t="shared" si="0"/>
        <v>7.563113152213852</v>
      </c>
      <c r="F5" s="7">
        <v>2322343</v>
      </c>
      <c r="G5" s="7">
        <v>2230019</v>
      </c>
      <c r="H5" s="8">
        <f t="shared" si="1"/>
        <v>4.140054412092442</v>
      </c>
    </row>
    <row r="6" spans="1:8" ht="15.75">
      <c r="A6" s="56"/>
      <c r="B6" s="6" t="s">
        <v>62</v>
      </c>
      <c r="C6" s="7">
        <v>76659</v>
      </c>
      <c r="D6" s="7">
        <v>85261</v>
      </c>
      <c r="E6" s="8">
        <f t="shared" si="0"/>
        <v>-10.089020771513358</v>
      </c>
      <c r="F6" s="7">
        <v>435097</v>
      </c>
      <c r="G6" s="7">
        <v>386374</v>
      </c>
      <c r="H6" s="8">
        <f t="shared" si="1"/>
        <v>12.610320570224708</v>
      </c>
    </row>
    <row r="7" spans="1:8" ht="15.75">
      <c r="A7" s="56"/>
      <c r="B7" s="6" t="s">
        <v>7</v>
      </c>
      <c r="C7" s="7">
        <v>26486</v>
      </c>
      <c r="D7" s="7">
        <v>30573</v>
      </c>
      <c r="E7" s="8">
        <f t="shared" si="0"/>
        <v>-13.368004448369476</v>
      </c>
      <c r="F7" s="7">
        <v>162826</v>
      </c>
      <c r="G7" s="7">
        <v>171151</v>
      </c>
      <c r="H7" s="8">
        <f t="shared" si="1"/>
        <v>-4.864125830407062</v>
      </c>
    </row>
    <row r="8" spans="1:8" ht="15.75">
      <c r="A8" s="56"/>
      <c r="B8" s="6" t="s">
        <v>8</v>
      </c>
      <c r="C8" s="7">
        <v>22978</v>
      </c>
      <c r="D8" s="7">
        <v>21683</v>
      </c>
      <c r="E8" s="8">
        <f t="shared" si="0"/>
        <v>5.9724207904810145</v>
      </c>
      <c r="F8" s="7">
        <v>137529</v>
      </c>
      <c r="G8" s="7">
        <v>111777</v>
      </c>
      <c r="H8" s="8">
        <f t="shared" si="1"/>
        <v>23.038728897715988</v>
      </c>
    </row>
    <row r="9" spans="1:8" ht="15.75">
      <c r="A9" s="56"/>
      <c r="B9" s="6" t="s">
        <v>9</v>
      </c>
      <c r="C9" s="7">
        <v>51129</v>
      </c>
      <c r="D9" s="7">
        <v>56212</v>
      </c>
      <c r="E9" s="8">
        <f t="shared" si="0"/>
        <v>-9.042553191489366</v>
      </c>
      <c r="F9" s="7">
        <v>266960</v>
      </c>
      <c r="G9" s="7">
        <v>285123</v>
      </c>
      <c r="H9" s="8">
        <f t="shared" si="1"/>
        <v>-6.370233197602437</v>
      </c>
    </row>
    <row r="10" spans="1:8" ht="15.75">
      <c r="A10" s="56"/>
      <c r="B10" s="6" t="s">
        <v>10</v>
      </c>
      <c r="C10" s="7">
        <v>18837</v>
      </c>
      <c r="D10" s="7">
        <v>23112</v>
      </c>
      <c r="E10" s="8">
        <f t="shared" si="0"/>
        <v>-18.49688473520249</v>
      </c>
      <c r="F10" s="7">
        <v>125557</v>
      </c>
      <c r="G10" s="7">
        <v>111184</v>
      </c>
      <c r="H10" s="8">
        <f t="shared" si="1"/>
        <v>12.927219743848028</v>
      </c>
    </row>
    <row r="11" spans="1:8" ht="15.75">
      <c r="A11" s="56"/>
      <c r="B11" s="6" t="s">
        <v>11</v>
      </c>
      <c r="C11" s="7">
        <v>15895</v>
      </c>
      <c r="D11" s="7">
        <v>15736</v>
      </c>
      <c r="E11" s="8">
        <f t="shared" si="0"/>
        <v>1.0104219623792599</v>
      </c>
      <c r="F11" s="7">
        <v>97306</v>
      </c>
      <c r="G11" s="7">
        <v>87019</v>
      </c>
      <c r="H11" s="8">
        <f t="shared" si="1"/>
        <v>11.821556211861783</v>
      </c>
    </row>
    <row r="12" spans="1:8" ht="15.75">
      <c r="A12" s="56"/>
      <c r="B12" s="6" t="s">
        <v>12</v>
      </c>
      <c r="C12" s="7">
        <v>79</v>
      </c>
      <c r="D12" s="7">
        <v>2</v>
      </c>
      <c r="E12" s="8">
        <f t="shared" si="0"/>
        <v>3850</v>
      </c>
      <c r="F12" s="7">
        <v>551</v>
      </c>
      <c r="G12" s="7">
        <v>377</v>
      </c>
      <c r="H12" s="8">
        <f t="shared" si="1"/>
        <v>46.153846153846146</v>
      </c>
    </row>
    <row r="13" spans="1:8" ht="15.75">
      <c r="A13" s="56"/>
      <c r="B13" s="6" t="s">
        <v>13</v>
      </c>
      <c r="C13" s="7">
        <v>43351</v>
      </c>
      <c r="D13" s="7">
        <v>37861</v>
      </c>
      <c r="E13" s="8">
        <f t="shared" si="0"/>
        <v>14.50040939225059</v>
      </c>
      <c r="F13" s="7">
        <v>273860</v>
      </c>
      <c r="G13" s="7">
        <v>226275</v>
      </c>
      <c r="H13" s="8">
        <f t="shared" si="1"/>
        <v>21.029720472875923</v>
      </c>
    </row>
    <row r="14" spans="1:8" ht="15.75">
      <c r="A14" s="56"/>
      <c r="B14" s="6" t="s">
        <v>14</v>
      </c>
      <c r="C14" s="7">
        <v>49553</v>
      </c>
      <c r="D14" s="7">
        <v>54522</v>
      </c>
      <c r="E14" s="8">
        <f t="shared" si="0"/>
        <v>-9.113752246799455</v>
      </c>
      <c r="F14" s="7">
        <v>288813</v>
      </c>
      <c r="G14" s="7">
        <v>293883</v>
      </c>
      <c r="H14" s="8">
        <f t="shared" si="1"/>
        <v>-1.725176345688595</v>
      </c>
    </row>
    <row r="15" spans="1:8" ht="15.75">
      <c r="A15" s="56"/>
      <c r="B15" s="6" t="s">
        <v>15</v>
      </c>
      <c r="C15" s="7">
        <v>1906</v>
      </c>
      <c r="D15" s="7">
        <v>1534</v>
      </c>
      <c r="E15" s="8">
        <f t="shared" si="0"/>
        <v>24.25032594524119</v>
      </c>
      <c r="F15" s="7">
        <v>13416</v>
      </c>
      <c r="G15" s="7">
        <v>12369</v>
      </c>
      <c r="H15" s="8">
        <f t="shared" si="1"/>
        <v>8.464710162503032</v>
      </c>
    </row>
    <row r="16" spans="1:8" ht="15.75">
      <c r="A16" s="56"/>
      <c r="B16" s="6" t="s">
        <v>53</v>
      </c>
      <c r="C16" s="7">
        <v>6200</v>
      </c>
      <c r="D16" s="7">
        <v>5087</v>
      </c>
      <c r="E16" s="8">
        <f t="shared" si="0"/>
        <v>21.879300176921568</v>
      </c>
      <c r="F16" s="7">
        <v>37507</v>
      </c>
      <c r="G16" s="7">
        <v>33199</v>
      </c>
      <c r="H16" s="8">
        <f t="shared" si="1"/>
        <v>12.97629446670081</v>
      </c>
    </row>
    <row r="17" spans="1:8" ht="15.75">
      <c r="A17" s="56"/>
      <c r="B17" s="6" t="s">
        <v>72</v>
      </c>
      <c r="C17" s="7">
        <v>5444</v>
      </c>
      <c r="D17" s="7">
        <v>11829</v>
      </c>
      <c r="E17" s="8">
        <f t="shared" si="0"/>
        <v>-53.97751289204498</v>
      </c>
      <c r="F17" s="7">
        <v>36505</v>
      </c>
      <c r="G17" s="7">
        <v>45846</v>
      </c>
      <c r="H17" s="8">
        <f t="shared" si="1"/>
        <v>-20.374732801116778</v>
      </c>
    </row>
    <row r="18" spans="1:8" ht="15.75" customHeight="1">
      <c r="A18" s="56"/>
      <c r="B18" s="6" t="s">
        <v>63</v>
      </c>
      <c r="C18" s="7">
        <v>5106</v>
      </c>
      <c r="D18" s="7">
        <v>10640</v>
      </c>
      <c r="E18" s="8">
        <f t="shared" si="0"/>
        <v>-52.01127819548872</v>
      </c>
      <c r="F18" s="7">
        <v>28767</v>
      </c>
      <c r="G18" s="7">
        <v>44548</v>
      </c>
      <c r="H18" s="8">
        <f t="shared" si="1"/>
        <v>-35.424710424710426</v>
      </c>
    </row>
    <row r="19" spans="1:8" ht="16.5" customHeight="1">
      <c r="A19" s="56"/>
      <c r="B19" s="6" t="s">
        <v>16</v>
      </c>
      <c r="C19" s="7">
        <v>3287</v>
      </c>
      <c r="D19" s="7">
        <v>1509</v>
      </c>
      <c r="E19" s="8">
        <f t="shared" si="0"/>
        <v>117.82637508283634</v>
      </c>
      <c r="F19" s="7">
        <v>27396</v>
      </c>
      <c r="G19" s="7">
        <v>9946</v>
      </c>
      <c r="H19" s="8">
        <f t="shared" si="1"/>
        <v>175.44741604665194</v>
      </c>
    </row>
    <row r="20" spans="1:8" ht="15.75">
      <c r="A20" s="56"/>
      <c r="B20" s="6" t="s">
        <v>17</v>
      </c>
      <c r="C20" s="7">
        <v>1272308</v>
      </c>
      <c r="D20" s="7">
        <v>1275594</v>
      </c>
      <c r="E20" s="8">
        <f t="shared" si="0"/>
        <v>-0.2576054763506308</v>
      </c>
      <c r="F20" s="7">
        <v>7063498</v>
      </c>
      <c r="G20" s="7">
        <v>6806394</v>
      </c>
      <c r="H20" s="8">
        <f t="shared" si="1"/>
        <v>3.777389319513391</v>
      </c>
    </row>
    <row r="21" spans="1:8" ht="16.5" customHeight="1">
      <c r="A21" s="56" t="s">
        <v>1</v>
      </c>
      <c r="B21" s="6" t="s">
        <v>67</v>
      </c>
      <c r="C21" s="7">
        <v>54916</v>
      </c>
      <c r="D21" s="7">
        <v>49742</v>
      </c>
      <c r="E21" s="8">
        <f t="shared" si="0"/>
        <v>10.401672630774804</v>
      </c>
      <c r="F21" s="7">
        <v>289576</v>
      </c>
      <c r="G21" s="7">
        <v>255440</v>
      </c>
      <c r="H21" s="8">
        <f t="shared" si="1"/>
        <v>13.363607892264318</v>
      </c>
    </row>
    <row r="22" spans="1:8" ht="15.75" customHeight="1">
      <c r="A22" s="56"/>
      <c r="B22" s="6" t="s">
        <v>18</v>
      </c>
      <c r="C22" s="7">
        <v>12949</v>
      </c>
      <c r="D22" s="7">
        <v>10481</v>
      </c>
      <c r="E22" s="8">
        <f t="shared" si="0"/>
        <v>23.54737143402348</v>
      </c>
      <c r="F22" s="7">
        <v>50887</v>
      </c>
      <c r="G22" s="7">
        <v>42841</v>
      </c>
      <c r="H22" s="8">
        <f t="shared" si="1"/>
        <v>18.781074204617077</v>
      </c>
    </row>
    <row r="23" spans="1:8" ht="16.5" customHeight="1">
      <c r="A23" s="56"/>
      <c r="B23" s="6" t="s">
        <v>19</v>
      </c>
      <c r="C23" s="7">
        <v>593</v>
      </c>
      <c r="D23" s="7">
        <v>0</v>
      </c>
      <c r="E23" s="8" t="str">
        <f t="shared" si="0"/>
        <v>-</v>
      </c>
      <c r="F23" s="7">
        <v>3887</v>
      </c>
      <c r="G23" s="7">
        <v>0</v>
      </c>
      <c r="H23" s="8" t="str">
        <f t="shared" si="1"/>
        <v>-</v>
      </c>
    </row>
    <row r="24" spans="1:8" ht="15.75">
      <c r="A24" s="56"/>
      <c r="B24" s="6" t="s">
        <v>20</v>
      </c>
      <c r="C24" s="7">
        <v>68458</v>
      </c>
      <c r="D24" s="7">
        <v>60223</v>
      </c>
      <c r="E24" s="8">
        <f t="shared" si="0"/>
        <v>13.67417763977219</v>
      </c>
      <c r="F24" s="7">
        <v>344350</v>
      </c>
      <c r="G24" s="7">
        <v>298281</v>
      </c>
      <c r="H24" s="8">
        <f t="shared" si="1"/>
        <v>15.4448322219652</v>
      </c>
    </row>
    <row r="25" spans="1:8" ht="16.5" customHeight="1">
      <c r="A25" s="56" t="s">
        <v>2</v>
      </c>
      <c r="B25" s="6" t="s">
        <v>21</v>
      </c>
      <c r="C25" s="7">
        <v>6987</v>
      </c>
      <c r="D25" s="7">
        <v>4303</v>
      </c>
      <c r="E25" s="8">
        <f t="shared" si="0"/>
        <v>62.37508714850104</v>
      </c>
      <c r="F25" s="7">
        <v>35217</v>
      </c>
      <c r="G25" s="7">
        <v>20286</v>
      </c>
      <c r="H25" s="8">
        <f t="shared" si="1"/>
        <v>73.6024844720497</v>
      </c>
    </row>
    <row r="26" spans="1:8" ht="15.75">
      <c r="A26" s="56"/>
      <c r="B26" s="6" t="s">
        <v>22</v>
      </c>
      <c r="C26" s="7">
        <v>9732</v>
      </c>
      <c r="D26" s="7">
        <v>5922</v>
      </c>
      <c r="E26" s="8">
        <f t="shared" si="0"/>
        <v>64.33637284701115</v>
      </c>
      <c r="F26" s="7">
        <v>46278</v>
      </c>
      <c r="G26" s="7">
        <v>24418</v>
      </c>
      <c r="H26" s="8">
        <f t="shared" si="1"/>
        <v>89.52412154967647</v>
      </c>
    </row>
    <row r="27" spans="1:8" ht="15.75">
      <c r="A27" s="56"/>
      <c r="B27" s="6" t="s">
        <v>23</v>
      </c>
      <c r="C27" s="7">
        <v>4535</v>
      </c>
      <c r="D27" s="7">
        <v>48</v>
      </c>
      <c r="E27" s="8">
        <f t="shared" si="0"/>
        <v>9347.916666666668</v>
      </c>
      <c r="F27" s="7">
        <v>23909</v>
      </c>
      <c r="G27" s="7">
        <v>48</v>
      </c>
      <c r="H27" s="8">
        <f t="shared" si="1"/>
        <v>49710.41666666667</v>
      </c>
    </row>
    <row r="28" spans="1:8" ht="15.75">
      <c r="A28" s="56"/>
      <c r="B28" s="6" t="s">
        <v>24</v>
      </c>
      <c r="C28" s="7">
        <v>6112</v>
      </c>
      <c r="D28" s="7">
        <v>3130</v>
      </c>
      <c r="E28" s="8">
        <f t="shared" si="0"/>
        <v>95.27156549520768</v>
      </c>
      <c r="F28" s="7">
        <v>33452</v>
      </c>
      <c r="G28" s="7">
        <v>12363</v>
      </c>
      <c r="H28" s="8">
        <f t="shared" si="1"/>
        <v>170.5815740516056</v>
      </c>
    </row>
    <row r="29" spans="1:8" ht="15.75">
      <c r="A29" s="56"/>
      <c r="B29" s="6" t="s">
        <v>25</v>
      </c>
      <c r="C29" s="7">
        <v>2725</v>
      </c>
      <c r="D29" s="7">
        <v>46</v>
      </c>
      <c r="E29" s="8">
        <f t="shared" si="0"/>
        <v>5823.913043478261</v>
      </c>
      <c r="F29" s="7">
        <v>6916</v>
      </c>
      <c r="G29" s="7">
        <v>46</v>
      </c>
      <c r="H29" s="8">
        <f t="shared" si="1"/>
        <v>14934.782608695654</v>
      </c>
    </row>
    <row r="30" spans="1:8" ht="15.75">
      <c r="A30" s="56"/>
      <c r="B30" s="6" t="s">
        <v>64</v>
      </c>
      <c r="C30" s="7">
        <v>5718</v>
      </c>
      <c r="D30" s="7">
        <v>48</v>
      </c>
      <c r="E30" s="8">
        <f t="shared" si="0"/>
        <v>11812.5</v>
      </c>
      <c r="F30" s="7">
        <v>20677</v>
      </c>
      <c r="G30" s="7">
        <v>48</v>
      </c>
      <c r="H30" s="8">
        <f t="shared" si="1"/>
        <v>42977.08333333333</v>
      </c>
    </row>
    <row r="31" spans="1:8" ht="15.75" customHeight="1">
      <c r="A31" s="56"/>
      <c r="B31" s="6" t="s">
        <v>26</v>
      </c>
      <c r="C31" s="7">
        <v>5313</v>
      </c>
      <c r="D31" s="7">
        <v>3061</v>
      </c>
      <c r="E31" s="8">
        <f t="shared" si="0"/>
        <v>73.57072852009148</v>
      </c>
      <c r="F31" s="7">
        <v>27363</v>
      </c>
      <c r="G31" s="7">
        <v>14380</v>
      </c>
      <c r="H31" s="8">
        <f t="shared" si="1"/>
        <v>90.28511821974965</v>
      </c>
    </row>
    <row r="32" spans="1:8" ht="16.5" customHeight="1">
      <c r="A32" s="56"/>
      <c r="B32" s="6" t="s">
        <v>27</v>
      </c>
      <c r="C32" s="7">
        <v>12273</v>
      </c>
      <c r="D32" s="7">
        <v>642</v>
      </c>
      <c r="E32" s="8">
        <f t="shared" si="0"/>
        <v>1811.6822429906542</v>
      </c>
      <c r="F32" s="7">
        <v>45796</v>
      </c>
      <c r="G32" s="7">
        <v>666</v>
      </c>
      <c r="H32" s="8">
        <f t="shared" si="1"/>
        <v>6776.276276276276</v>
      </c>
    </row>
    <row r="33" spans="1:8" ht="15.75">
      <c r="A33" s="56"/>
      <c r="B33" s="6" t="s">
        <v>28</v>
      </c>
      <c r="C33" s="7">
        <v>53395</v>
      </c>
      <c r="D33" s="7">
        <v>17200</v>
      </c>
      <c r="E33" s="8">
        <f t="shared" si="0"/>
        <v>210.4360465116279</v>
      </c>
      <c r="F33" s="7">
        <v>239608</v>
      </c>
      <c r="G33" s="7">
        <v>72255</v>
      </c>
      <c r="H33" s="8">
        <f t="shared" si="1"/>
        <v>231.61442114732546</v>
      </c>
    </row>
    <row r="34" spans="1:8" ht="16.5" customHeight="1">
      <c r="A34" s="56" t="s">
        <v>3</v>
      </c>
      <c r="B34" s="6" t="s">
        <v>29</v>
      </c>
      <c r="C34" s="7">
        <v>13686</v>
      </c>
      <c r="D34" s="7">
        <v>9127</v>
      </c>
      <c r="E34" s="8">
        <f t="shared" si="0"/>
        <v>49.950695737920455</v>
      </c>
      <c r="F34" s="7">
        <v>81240</v>
      </c>
      <c r="G34" s="7">
        <v>66530</v>
      </c>
      <c r="H34" s="8">
        <f t="shared" si="1"/>
        <v>22.11032616864572</v>
      </c>
    </row>
    <row r="35" spans="1:8" ht="15.75">
      <c r="A35" s="56"/>
      <c r="B35" s="6" t="s">
        <v>30</v>
      </c>
      <c r="C35" s="7">
        <v>110</v>
      </c>
      <c r="D35" s="7">
        <v>4</v>
      </c>
      <c r="E35" s="8">
        <f t="shared" si="0"/>
        <v>2650</v>
      </c>
      <c r="F35" s="7">
        <v>2558</v>
      </c>
      <c r="G35" s="7">
        <v>184</v>
      </c>
      <c r="H35" s="8">
        <f t="shared" si="1"/>
        <v>1290.2173913043478</v>
      </c>
    </row>
    <row r="36" spans="1:8" ht="16.5" customHeight="1">
      <c r="A36" s="56"/>
      <c r="B36" s="6" t="s">
        <v>31</v>
      </c>
      <c r="C36" s="7">
        <v>1002</v>
      </c>
      <c r="D36" s="7">
        <v>1618</v>
      </c>
      <c r="E36" s="8">
        <f t="shared" si="0"/>
        <v>-38.071693448702106</v>
      </c>
      <c r="F36" s="7">
        <v>4789</v>
      </c>
      <c r="G36" s="7">
        <v>7846</v>
      </c>
      <c r="H36" s="8">
        <f t="shared" si="1"/>
        <v>-38.96252867703288</v>
      </c>
    </row>
    <row r="37" spans="1:8" ht="19.5" customHeight="1">
      <c r="A37" s="56"/>
      <c r="B37" s="10" t="s">
        <v>32</v>
      </c>
      <c r="C37" s="7">
        <v>126</v>
      </c>
      <c r="D37" s="7">
        <v>17</v>
      </c>
      <c r="E37" s="8">
        <f t="shared" si="0"/>
        <v>641.1764705882354</v>
      </c>
      <c r="F37" s="7">
        <v>913</v>
      </c>
      <c r="G37" s="7">
        <v>531</v>
      </c>
      <c r="H37" s="8">
        <f t="shared" si="1"/>
        <v>71.939736346516</v>
      </c>
    </row>
    <row r="38" spans="1:8" ht="19.5" customHeight="1">
      <c r="A38" s="56"/>
      <c r="B38" s="10" t="s">
        <v>33</v>
      </c>
      <c r="C38" s="7">
        <v>14924</v>
      </c>
      <c r="D38" s="7">
        <v>10766</v>
      </c>
      <c r="E38" s="8">
        <f t="shared" si="0"/>
        <v>38.621586475942784</v>
      </c>
      <c r="F38" s="7">
        <v>89500</v>
      </c>
      <c r="G38" s="7">
        <v>75091</v>
      </c>
      <c r="H38" s="8">
        <f t="shared" si="1"/>
        <v>19.18871768920376</v>
      </c>
    </row>
    <row r="39" spans="1:8" ht="19.5" customHeight="1">
      <c r="A39" s="57" t="s">
        <v>4</v>
      </c>
      <c r="B39" s="9" t="s">
        <v>40</v>
      </c>
      <c r="C39" s="7">
        <v>290</v>
      </c>
      <c r="D39" s="7">
        <v>0</v>
      </c>
      <c r="E39" s="8" t="str">
        <f t="shared" si="0"/>
        <v>-</v>
      </c>
      <c r="F39" s="7">
        <v>1396</v>
      </c>
      <c r="G39" s="7">
        <v>4</v>
      </c>
      <c r="H39" s="8">
        <f t="shared" si="1"/>
        <v>34800</v>
      </c>
    </row>
    <row r="40" spans="1:8" ht="15.75">
      <c r="A40" s="57"/>
      <c r="B40" s="9" t="s">
        <v>34</v>
      </c>
      <c r="C40" s="7">
        <v>517</v>
      </c>
      <c r="D40" s="7">
        <v>11</v>
      </c>
      <c r="E40" s="8">
        <f t="shared" si="0"/>
        <v>4600</v>
      </c>
      <c r="F40" s="7">
        <v>7047</v>
      </c>
      <c r="G40" s="7">
        <v>66</v>
      </c>
      <c r="H40" s="8">
        <f t="shared" si="1"/>
        <v>10577.272727272726</v>
      </c>
    </row>
    <row r="41" spans="1:8" ht="15.75">
      <c r="A41" s="58"/>
      <c r="B41" s="10" t="s">
        <v>35</v>
      </c>
      <c r="C41" s="7">
        <v>807</v>
      </c>
      <c r="D41" s="7">
        <v>11</v>
      </c>
      <c r="E41" s="8">
        <f t="shared" si="0"/>
        <v>7236.363636363636</v>
      </c>
      <c r="F41" s="7">
        <v>8443</v>
      </c>
      <c r="G41" s="7">
        <v>70</v>
      </c>
      <c r="H41" s="8">
        <f t="shared" si="1"/>
        <v>11961.42857142857</v>
      </c>
    </row>
    <row r="42" spans="1:8" ht="15.75">
      <c r="A42" s="52"/>
      <c r="B42" s="6" t="s">
        <v>65</v>
      </c>
      <c r="C42" s="7">
        <v>821</v>
      </c>
      <c r="D42" s="7">
        <v>55</v>
      </c>
      <c r="E42" s="8">
        <f t="shared" si="0"/>
        <v>1392.7272727272727</v>
      </c>
      <c r="F42" s="7">
        <v>4301</v>
      </c>
      <c r="G42" s="7">
        <v>2420</v>
      </c>
      <c r="H42" s="8">
        <f t="shared" si="1"/>
        <v>77.72727272727273</v>
      </c>
    </row>
    <row r="43" spans="1:8" ht="15.75">
      <c r="A43" s="53"/>
      <c r="B43" s="6" t="s">
        <v>36</v>
      </c>
      <c r="C43" s="7">
        <v>1410713</v>
      </c>
      <c r="D43" s="7">
        <v>1363849</v>
      </c>
      <c r="E43" s="8">
        <f t="shared" si="0"/>
        <v>3.436157521837102</v>
      </c>
      <c r="F43" s="7">
        <v>7749700</v>
      </c>
      <c r="G43" s="7">
        <v>7254511</v>
      </c>
      <c r="H43" s="8">
        <f t="shared" si="1"/>
        <v>6.825945952800949</v>
      </c>
    </row>
  </sheetData>
  <sheetProtection/>
  <mergeCells count="7">
    <mergeCell ref="A34:A38"/>
    <mergeCell ref="A39:A41"/>
    <mergeCell ref="A1:H1"/>
    <mergeCell ref="A2:B2"/>
    <mergeCell ref="A3:A20"/>
    <mergeCell ref="A21:A24"/>
    <mergeCell ref="A25:A33"/>
  </mergeCells>
  <printOptions horizontalCentered="1"/>
  <pageMargins left="0.3937007874015748" right="0.3937007874015748" top="0.3937007874015748" bottom="0.3937007874015748" header="0.3937007874015748" footer="0.3937007874015748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43"/>
  <sheetViews>
    <sheetView tabSelected="1" view="pageBreakPreview" zoomScaleSheetLayoutView="100" zoomScalePageLayoutView="0" workbookViewId="0" topLeftCell="A25">
      <selection activeCell="A43" sqref="A43:F43"/>
    </sheetView>
  </sheetViews>
  <sheetFormatPr defaultColWidth="9.00390625" defaultRowHeight="16.5"/>
  <cols>
    <col min="1" max="1" width="2.25390625" style="11" customWidth="1"/>
    <col min="2" max="2" width="30.00390625" style="11" customWidth="1"/>
    <col min="3" max="5" width="14.00390625" style="11" customWidth="1"/>
    <col min="6" max="8" width="14.125" style="11" customWidth="1"/>
    <col min="9" max="16384" width="9.00390625" style="11" customWidth="1"/>
  </cols>
  <sheetData>
    <row r="1" spans="1:8" ht="76.5" customHeight="1">
      <c r="A1" s="62" t="str">
        <f>Sheet3!A1</f>
        <v>表2-2  106年6月及1至6月中華民國國民出國人數及成長率－按目的地分
Table 2-2 Outbound Departures of Nationals of the Republic
of China by Destination, June &amp; January-June, 2017</v>
      </c>
      <c r="B1" s="62"/>
      <c r="C1" s="62"/>
      <c r="D1" s="62"/>
      <c r="E1" s="62"/>
      <c r="F1" s="62"/>
      <c r="G1" s="62"/>
      <c r="H1" s="62"/>
    </row>
    <row r="2" spans="1:16" ht="70.5" customHeight="1">
      <c r="A2" s="63" t="s">
        <v>42</v>
      </c>
      <c r="B2" s="64"/>
      <c r="C2" s="49" t="str">
        <f>Sheet3!C2</f>
        <v>106年6月June, 2017</v>
      </c>
      <c r="D2" s="49" t="str">
        <f>Sheet3!D2</f>
        <v>105年6月June, 2016</v>
      </c>
      <c r="E2" s="50" t="s">
        <v>58</v>
      </c>
      <c r="F2" s="49" t="str">
        <f>Sheet3!F2</f>
        <v>106年1-6月
Jan.-Jun., 
2017</v>
      </c>
      <c r="G2" s="49" t="str">
        <f>Sheet3!G2</f>
        <v>105年1-6月
Jan.-Jun.,
 2016</v>
      </c>
      <c r="H2" s="50" t="s">
        <v>58</v>
      </c>
      <c r="I2" s="12"/>
      <c r="J2" s="12"/>
      <c r="K2" s="13"/>
      <c r="L2" s="13"/>
      <c r="M2" s="13"/>
      <c r="N2" s="13"/>
      <c r="O2" s="13"/>
      <c r="P2" s="13"/>
    </row>
    <row r="3" spans="1:8" ht="15.75" customHeight="1">
      <c r="A3" s="14" t="s">
        <v>43</v>
      </c>
      <c r="B3" s="15"/>
      <c r="C3" s="16">
        <f>Sheet3!C20</f>
        <v>1272308</v>
      </c>
      <c r="D3" s="17">
        <f>Sheet3!D20</f>
        <v>1275594</v>
      </c>
      <c r="E3" s="18">
        <f>IF(D3=0,"-",((C3/D3)-1)*100)</f>
        <v>-0.2576054763506308</v>
      </c>
      <c r="F3" s="16">
        <f>Sheet3!F20</f>
        <v>7063498</v>
      </c>
      <c r="G3" s="17">
        <f>Sheet3!G20</f>
        <v>6806394</v>
      </c>
      <c r="H3" s="19">
        <f>IF(G3=0,"-",((F3/G3)-1)*100)</f>
        <v>3.777389319513391</v>
      </c>
    </row>
    <row r="4" spans="1:8" ht="15.75" customHeight="1">
      <c r="A4" s="20"/>
      <c r="B4" s="21" t="s">
        <v>5</v>
      </c>
      <c r="C4" s="22">
        <f>Sheet3!C3</f>
        <v>150348</v>
      </c>
      <c r="D4" s="23">
        <f>Sheet3!D3</f>
        <v>187887</v>
      </c>
      <c r="E4" s="24">
        <f>IF(D4=0,"-",((C4/D4)-1)*100)</f>
        <v>-19.979562183652945</v>
      </c>
      <c r="F4" s="22">
        <f>Sheet3!F3</f>
        <v>888154</v>
      </c>
      <c r="G4" s="23">
        <f>Sheet3!G3</f>
        <v>1003827</v>
      </c>
      <c r="H4" s="25">
        <f>IF(G4=0,"-",((F4/G4)-1)*100)</f>
        <v>-11.523200710879467</v>
      </c>
    </row>
    <row r="5" spans="1:8" ht="15.75">
      <c r="A5" s="20"/>
      <c r="B5" s="21" t="s">
        <v>41</v>
      </c>
      <c r="C5" s="22">
        <f>Sheet3!C4</f>
        <v>353085</v>
      </c>
      <c r="D5" s="23">
        <f>Sheet3!D4</f>
        <v>321257</v>
      </c>
      <c r="E5" s="24">
        <f>IF(D5=0,"-",((C5/D5)-1)*100)</f>
        <v>9.907332758507991</v>
      </c>
      <c r="F5" s="22">
        <f>Sheet3!F4</f>
        <v>1920911</v>
      </c>
      <c r="G5" s="23">
        <f>Sheet3!G4</f>
        <v>1753477</v>
      </c>
      <c r="H5" s="25">
        <f>IF(G5=0,"-",((F5/G5)-1)*100)</f>
        <v>9.548685269324885</v>
      </c>
    </row>
    <row r="6" spans="1:8" ht="15.75">
      <c r="A6" s="20"/>
      <c r="B6" s="21" t="s">
        <v>6</v>
      </c>
      <c r="C6" s="22">
        <f>Sheet3!C5</f>
        <v>441965</v>
      </c>
      <c r="D6" s="23">
        <f>Sheet3!D5</f>
        <v>410889</v>
      </c>
      <c r="E6" s="24">
        <f aca="true" t="shared" si="0" ref="E6:E11">IF(D6=0,"-",((C6/D6)-1)*100)</f>
        <v>7.563113152213852</v>
      </c>
      <c r="F6" s="22">
        <f>Sheet3!F5</f>
        <v>2322343</v>
      </c>
      <c r="G6" s="23">
        <f>Sheet3!G5</f>
        <v>2230019</v>
      </c>
      <c r="H6" s="25">
        <f aca="true" t="shared" si="1" ref="H6:H11">IF(G6=0,"-",((F6/G6)-1)*100)</f>
        <v>4.140054412092442</v>
      </c>
    </row>
    <row r="7" spans="1:8" ht="15.75">
      <c r="A7" s="20"/>
      <c r="B7" s="21" t="s">
        <v>57</v>
      </c>
      <c r="C7" s="22">
        <f>Sheet3!C6</f>
        <v>76659</v>
      </c>
      <c r="D7" s="23">
        <f>Sheet3!D6</f>
        <v>85261</v>
      </c>
      <c r="E7" s="24">
        <f t="shared" si="0"/>
        <v>-10.089020771513358</v>
      </c>
      <c r="F7" s="22">
        <f>Sheet3!F6</f>
        <v>435097</v>
      </c>
      <c r="G7" s="23">
        <f>Sheet3!G6</f>
        <v>386374</v>
      </c>
      <c r="H7" s="25">
        <f t="shared" si="1"/>
        <v>12.610320570224708</v>
      </c>
    </row>
    <row r="8" spans="1:8" ht="15.75">
      <c r="A8" s="20"/>
      <c r="B8" s="21" t="s">
        <v>7</v>
      </c>
      <c r="C8" s="22">
        <f>Sheet3!C7</f>
        <v>26486</v>
      </c>
      <c r="D8" s="23">
        <f>Sheet3!D7</f>
        <v>30573</v>
      </c>
      <c r="E8" s="24">
        <f t="shared" si="0"/>
        <v>-13.368004448369476</v>
      </c>
      <c r="F8" s="22">
        <f>Sheet3!F7</f>
        <v>162826</v>
      </c>
      <c r="G8" s="23">
        <f>Sheet3!G7</f>
        <v>171151</v>
      </c>
      <c r="H8" s="25">
        <f t="shared" si="1"/>
        <v>-4.864125830407062</v>
      </c>
    </row>
    <row r="9" spans="1:8" ht="15.75">
      <c r="A9" s="20"/>
      <c r="B9" s="21" t="s">
        <v>8</v>
      </c>
      <c r="C9" s="22">
        <f>Sheet3!C8</f>
        <v>22978</v>
      </c>
      <c r="D9" s="23">
        <f>Sheet3!D8</f>
        <v>21683</v>
      </c>
      <c r="E9" s="24">
        <f t="shared" si="0"/>
        <v>5.9724207904810145</v>
      </c>
      <c r="F9" s="22">
        <f>Sheet3!F8</f>
        <v>137529</v>
      </c>
      <c r="G9" s="23">
        <f>Sheet3!G8</f>
        <v>111777</v>
      </c>
      <c r="H9" s="25">
        <f t="shared" si="1"/>
        <v>23.038728897715988</v>
      </c>
    </row>
    <row r="10" spans="1:8" ht="15.75">
      <c r="A10" s="20"/>
      <c r="B10" s="21" t="s">
        <v>9</v>
      </c>
      <c r="C10" s="22">
        <f>Sheet3!C9</f>
        <v>51129</v>
      </c>
      <c r="D10" s="23">
        <f>Sheet3!D9</f>
        <v>56212</v>
      </c>
      <c r="E10" s="24">
        <f t="shared" si="0"/>
        <v>-9.042553191489366</v>
      </c>
      <c r="F10" s="22">
        <f>Sheet3!F9</f>
        <v>266960</v>
      </c>
      <c r="G10" s="23">
        <f>Sheet3!G9</f>
        <v>285123</v>
      </c>
      <c r="H10" s="25">
        <f t="shared" si="1"/>
        <v>-6.370233197602437</v>
      </c>
    </row>
    <row r="11" spans="1:8" ht="15.75">
      <c r="A11" s="20"/>
      <c r="B11" s="21" t="s">
        <v>10</v>
      </c>
      <c r="C11" s="22">
        <f>Sheet3!C10</f>
        <v>18837</v>
      </c>
      <c r="D11" s="23">
        <f>Sheet3!D10</f>
        <v>23112</v>
      </c>
      <c r="E11" s="24">
        <f t="shared" si="0"/>
        <v>-18.49688473520249</v>
      </c>
      <c r="F11" s="22">
        <f>Sheet3!F10</f>
        <v>125557</v>
      </c>
      <c r="G11" s="23">
        <f>Sheet3!G10</f>
        <v>111184</v>
      </c>
      <c r="H11" s="25">
        <f t="shared" si="1"/>
        <v>12.927219743848028</v>
      </c>
    </row>
    <row r="12" spans="1:8" ht="15.75">
      <c r="A12" s="20"/>
      <c r="B12" s="21" t="s">
        <v>11</v>
      </c>
      <c r="C12" s="22">
        <f>Sheet3!C11</f>
        <v>15895</v>
      </c>
      <c r="D12" s="23">
        <f>Sheet3!D11</f>
        <v>15736</v>
      </c>
      <c r="E12" s="24">
        <f aca="true" t="shared" si="2" ref="E12:E20">IF(D12=0,"-",((C12/D12)-1)*100)</f>
        <v>1.0104219623792599</v>
      </c>
      <c r="F12" s="22">
        <f>Sheet3!F11</f>
        <v>97306</v>
      </c>
      <c r="G12" s="23">
        <f>Sheet3!G11</f>
        <v>87019</v>
      </c>
      <c r="H12" s="25">
        <f aca="true" t="shared" si="3" ref="H12:H20">IF(G12=0,"-",((F12/G12)-1)*100)</f>
        <v>11.821556211861783</v>
      </c>
    </row>
    <row r="13" spans="1:8" ht="15.75">
      <c r="A13" s="20"/>
      <c r="B13" s="21" t="s">
        <v>12</v>
      </c>
      <c r="C13" s="22">
        <f>Sheet3!C12</f>
        <v>79</v>
      </c>
      <c r="D13" s="23">
        <f>Sheet3!D12</f>
        <v>2</v>
      </c>
      <c r="E13" s="24">
        <f t="shared" si="2"/>
        <v>3850</v>
      </c>
      <c r="F13" s="22">
        <f>Sheet3!F12</f>
        <v>551</v>
      </c>
      <c r="G13" s="23">
        <f>Sheet3!G12</f>
        <v>377</v>
      </c>
      <c r="H13" s="25">
        <f t="shared" si="3"/>
        <v>46.153846153846146</v>
      </c>
    </row>
    <row r="14" spans="1:8" ht="15.75">
      <c r="A14" s="20"/>
      <c r="B14" s="21" t="s">
        <v>13</v>
      </c>
      <c r="C14" s="22">
        <f>Sheet3!C13</f>
        <v>43351</v>
      </c>
      <c r="D14" s="23">
        <f>Sheet3!D13</f>
        <v>37861</v>
      </c>
      <c r="E14" s="24">
        <f t="shared" si="2"/>
        <v>14.50040939225059</v>
      </c>
      <c r="F14" s="22">
        <f>Sheet3!F13</f>
        <v>273860</v>
      </c>
      <c r="G14" s="23">
        <f>Sheet3!G13</f>
        <v>226275</v>
      </c>
      <c r="H14" s="25">
        <f t="shared" si="3"/>
        <v>21.029720472875923</v>
      </c>
    </row>
    <row r="15" spans="1:8" ht="15.75">
      <c r="A15" s="20"/>
      <c r="B15" s="21" t="s">
        <v>14</v>
      </c>
      <c r="C15" s="22">
        <f>Sheet3!C14</f>
        <v>49553</v>
      </c>
      <c r="D15" s="23">
        <f>Sheet3!D14</f>
        <v>54522</v>
      </c>
      <c r="E15" s="24">
        <f t="shared" si="2"/>
        <v>-9.113752246799455</v>
      </c>
      <c r="F15" s="22">
        <f>Sheet3!F14</f>
        <v>288813</v>
      </c>
      <c r="G15" s="23">
        <f>Sheet3!G14</f>
        <v>293883</v>
      </c>
      <c r="H15" s="25">
        <f t="shared" si="3"/>
        <v>-1.725176345688595</v>
      </c>
    </row>
    <row r="16" spans="1:8" ht="15.75">
      <c r="A16" s="26"/>
      <c r="B16" s="21" t="s">
        <v>15</v>
      </c>
      <c r="C16" s="22">
        <f>Sheet3!C15</f>
        <v>1906</v>
      </c>
      <c r="D16" s="23">
        <f>Sheet3!D15</f>
        <v>1534</v>
      </c>
      <c r="E16" s="24">
        <f t="shared" si="2"/>
        <v>24.25032594524119</v>
      </c>
      <c r="F16" s="22">
        <f>Sheet3!F15</f>
        <v>13416</v>
      </c>
      <c r="G16" s="23">
        <f>Sheet3!G15</f>
        <v>12369</v>
      </c>
      <c r="H16" s="25">
        <f t="shared" si="3"/>
        <v>8.464710162503032</v>
      </c>
    </row>
    <row r="17" spans="1:8" ht="15.75">
      <c r="A17" s="26"/>
      <c r="B17" s="21" t="s">
        <v>52</v>
      </c>
      <c r="C17" s="22">
        <f>Sheet3!C16</f>
        <v>6200</v>
      </c>
      <c r="D17" s="23">
        <f>Sheet3!D16</f>
        <v>5087</v>
      </c>
      <c r="E17" s="24">
        <f>IF(D17=0,"-",((C17/D17)-1)*100)</f>
        <v>21.879300176921568</v>
      </c>
      <c r="F17" s="22">
        <f>Sheet3!F16</f>
        <v>37507</v>
      </c>
      <c r="G17" s="23">
        <f>Sheet3!G16</f>
        <v>33199</v>
      </c>
      <c r="H17" s="25">
        <f>IF(G17=0,"-",((F17/G17)-1)*100)</f>
        <v>12.97629446670081</v>
      </c>
    </row>
    <row r="18" spans="1:8" ht="15.75">
      <c r="A18" s="26"/>
      <c r="B18" s="21" t="s">
        <v>68</v>
      </c>
      <c r="C18" s="22">
        <f>Sheet3!C17</f>
        <v>5444</v>
      </c>
      <c r="D18" s="23">
        <f>Sheet3!D17</f>
        <v>11829</v>
      </c>
      <c r="E18" s="24">
        <f>IF(D18=0,"-",((C18/D18)-1)*100)</f>
        <v>-53.97751289204498</v>
      </c>
      <c r="F18" s="22">
        <f>Sheet3!F17</f>
        <v>36505</v>
      </c>
      <c r="G18" s="23">
        <f>Sheet3!G17</f>
        <v>45846</v>
      </c>
      <c r="H18" s="25">
        <f>IF(G18=0,"-",((F18/G18)-1)*100)</f>
        <v>-20.374732801116778</v>
      </c>
    </row>
    <row r="19" spans="1:8" ht="15.75">
      <c r="A19" s="26"/>
      <c r="B19" s="21" t="s">
        <v>59</v>
      </c>
      <c r="C19" s="22">
        <f>Sheet3!C18</f>
        <v>5106</v>
      </c>
      <c r="D19" s="23">
        <f>Sheet3!D18</f>
        <v>10640</v>
      </c>
      <c r="E19" s="24">
        <f>IF(D19=0,"-",((C19/D19)-1)*100)</f>
        <v>-52.01127819548872</v>
      </c>
      <c r="F19" s="22">
        <f>Sheet3!F18</f>
        <v>28767</v>
      </c>
      <c r="G19" s="23">
        <f>Sheet3!G18</f>
        <v>44548</v>
      </c>
      <c r="H19" s="25">
        <f>IF(G19=0,"-",((F19/G19)-1)*100)</f>
        <v>-35.424710424710426</v>
      </c>
    </row>
    <row r="20" spans="1:8" ht="15.75">
      <c r="A20" s="27"/>
      <c r="B20" s="28" t="s">
        <v>44</v>
      </c>
      <c r="C20" s="22">
        <f>Sheet3!C19</f>
        <v>3287</v>
      </c>
      <c r="D20" s="23">
        <f>Sheet3!D19</f>
        <v>1509</v>
      </c>
      <c r="E20" s="24">
        <f t="shared" si="2"/>
        <v>117.82637508283634</v>
      </c>
      <c r="F20" s="22">
        <f>Sheet3!F19</f>
        <v>27396</v>
      </c>
      <c r="G20" s="23">
        <f>Sheet3!G19</f>
        <v>9946</v>
      </c>
      <c r="H20" s="25">
        <f t="shared" si="3"/>
        <v>175.44741604665194</v>
      </c>
    </row>
    <row r="21" spans="1:8" ht="15.75" customHeight="1">
      <c r="A21" s="30" t="s">
        <v>45</v>
      </c>
      <c r="B21" s="15"/>
      <c r="C21" s="16">
        <f>Sheet3!C24</f>
        <v>68458</v>
      </c>
      <c r="D21" s="17">
        <f>Sheet3!D24</f>
        <v>60223</v>
      </c>
      <c r="E21" s="18">
        <f aca="true" t="shared" si="4" ref="E21:E41">IF(D21=0,"-",((C21/D21)-1)*100)</f>
        <v>13.67417763977219</v>
      </c>
      <c r="F21" s="16">
        <f>Sheet3!F24</f>
        <v>344350</v>
      </c>
      <c r="G21" s="17">
        <f>Sheet3!G24</f>
        <v>298281</v>
      </c>
      <c r="H21" s="19">
        <f aca="true" t="shared" si="5" ref="H21:H41">IF(G21=0,"-",((F21/G21)-1)*100)</f>
        <v>15.4448322219652</v>
      </c>
    </row>
    <row r="22" spans="1:8" ht="16.5" customHeight="1">
      <c r="A22" s="20"/>
      <c r="B22" s="21" t="s">
        <v>56</v>
      </c>
      <c r="C22" s="22">
        <f>Sheet3!C21</f>
        <v>54916</v>
      </c>
      <c r="D22" s="23">
        <f>Sheet3!D21</f>
        <v>49742</v>
      </c>
      <c r="E22" s="24">
        <f t="shared" si="4"/>
        <v>10.401672630774804</v>
      </c>
      <c r="F22" s="22">
        <f>Sheet3!F21</f>
        <v>289576</v>
      </c>
      <c r="G22" s="23">
        <f>Sheet3!G21</f>
        <v>255440</v>
      </c>
      <c r="H22" s="25">
        <f t="shared" si="5"/>
        <v>13.363607892264318</v>
      </c>
    </row>
    <row r="23" spans="1:8" ht="15.75">
      <c r="A23" s="20"/>
      <c r="B23" s="21" t="s">
        <v>18</v>
      </c>
      <c r="C23" s="22">
        <f>Sheet3!C22</f>
        <v>12949</v>
      </c>
      <c r="D23" s="23">
        <f>Sheet3!D22</f>
        <v>10481</v>
      </c>
      <c r="E23" s="24">
        <f>IF(D23=0,"-",((C23/D23)-1)*100)</f>
        <v>23.54737143402348</v>
      </c>
      <c r="F23" s="22">
        <f>Sheet3!F22</f>
        <v>50887</v>
      </c>
      <c r="G23" s="23">
        <f>Sheet3!G22</f>
        <v>42841</v>
      </c>
      <c r="H23" s="25">
        <f t="shared" si="5"/>
        <v>18.781074204617077</v>
      </c>
    </row>
    <row r="24" spans="1:8" ht="15.75">
      <c r="A24" s="31"/>
      <c r="B24" s="28" t="s">
        <v>46</v>
      </c>
      <c r="C24" s="22">
        <f>Sheet3!C23</f>
        <v>593</v>
      </c>
      <c r="D24" s="23">
        <f>Sheet3!D23</f>
        <v>0</v>
      </c>
      <c r="E24" s="24" t="str">
        <f>IF(D24=0,"-",((C24/D24)-1)*100)</f>
        <v>-</v>
      </c>
      <c r="F24" s="22">
        <f>Sheet3!F23</f>
        <v>3887</v>
      </c>
      <c r="G24" s="23">
        <f>Sheet3!G23</f>
        <v>0</v>
      </c>
      <c r="H24" s="25" t="str">
        <f t="shared" si="5"/>
        <v>-</v>
      </c>
    </row>
    <row r="25" spans="1:8" ht="15.75" customHeight="1">
      <c r="A25" s="14" t="s">
        <v>47</v>
      </c>
      <c r="B25" s="15"/>
      <c r="C25" s="16">
        <f>Sheet3!C33</f>
        <v>53395</v>
      </c>
      <c r="D25" s="17">
        <f>Sheet3!D33</f>
        <v>17200</v>
      </c>
      <c r="E25" s="18">
        <f t="shared" si="4"/>
        <v>210.4360465116279</v>
      </c>
      <c r="F25" s="16">
        <f>Sheet3!F33</f>
        <v>239608</v>
      </c>
      <c r="G25" s="17">
        <f>Sheet3!G33</f>
        <v>72255</v>
      </c>
      <c r="H25" s="19">
        <f t="shared" si="5"/>
        <v>231.61442114732546</v>
      </c>
    </row>
    <row r="26" spans="1:8" ht="16.5" customHeight="1">
      <c r="A26" s="65"/>
      <c r="B26" s="21" t="s">
        <v>21</v>
      </c>
      <c r="C26" s="22">
        <f>Sheet3!C25</f>
        <v>6987</v>
      </c>
      <c r="D26" s="23">
        <f>Sheet3!D25</f>
        <v>4303</v>
      </c>
      <c r="E26" s="24">
        <f t="shared" si="4"/>
        <v>62.37508714850104</v>
      </c>
      <c r="F26" s="22">
        <f>Sheet3!F25</f>
        <v>35217</v>
      </c>
      <c r="G26" s="23">
        <f>Sheet3!G25</f>
        <v>20286</v>
      </c>
      <c r="H26" s="25">
        <f t="shared" si="5"/>
        <v>73.6024844720497</v>
      </c>
    </row>
    <row r="27" spans="1:8" ht="15.75">
      <c r="A27" s="66"/>
      <c r="B27" s="21" t="s">
        <v>22</v>
      </c>
      <c r="C27" s="22">
        <f>Sheet3!C26</f>
        <v>9732</v>
      </c>
      <c r="D27" s="23">
        <f>Sheet3!D26</f>
        <v>5922</v>
      </c>
      <c r="E27" s="24">
        <f aca="true" t="shared" si="6" ref="E27:E33">IF(D27=0,"-",((C27/D27)-1)*100)</f>
        <v>64.33637284701115</v>
      </c>
      <c r="F27" s="22">
        <f>Sheet3!F26</f>
        <v>46278</v>
      </c>
      <c r="G27" s="23">
        <f>Sheet3!G26</f>
        <v>24418</v>
      </c>
      <c r="H27" s="25">
        <f t="shared" si="5"/>
        <v>89.52412154967647</v>
      </c>
    </row>
    <row r="28" spans="1:8" ht="15.75">
      <c r="A28" s="66"/>
      <c r="B28" s="21" t="s">
        <v>23</v>
      </c>
      <c r="C28" s="22">
        <f>Sheet3!C27</f>
        <v>4535</v>
      </c>
      <c r="D28" s="23">
        <f>Sheet3!D27</f>
        <v>48</v>
      </c>
      <c r="E28" s="24">
        <f t="shared" si="6"/>
        <v>9347.916666666668</v>
      </c>
      <c r="F28" s="22">
        <f>Sheet3!F27</f>
        <v>23909</v>
      </c>
      <c r="G28" s="23">
        <f>Sheet3!G27</f>
        <v>48</v>
      </c>
      <c r="H28" s="25">
        <f t="shared" si="5"/>
        <v>49710.41666666667</v>
      </c>
    </row>
    <row r="29" spans="1:8" ht="15.75">
      <c r="A29" s="66"/>
      <c r="B29" s="21" t="s">
        <v>24</v>
      </c>
      <c r="C29" s="22">
        <f>Sheet3!C28</f>
        <v>6112</v>
      </c>
      <c r="D29" s="23">
        <f>Sheet3!D28</f>
        <v>3130</v>
      </c>
      <c r="E29" s="24">
        <f t="shared" si="6"/>
        <v>95.27156549520768</v>
      </c>
      <c r="F29" s="22">
        <f>Sheet3!F28</f>
        <v>33452</v>
      </c>
      <c r="G29" s="23">
        <f>Sheet3!G28</f>
        <v>12363</v>
      </c>
      <c r="H29" s="25">
        <f t="shared" si="5"/>
        <v>170.5815740516056</v>
      </c>
    </row>
    <row r="30" spans="1:8" ht="15.75">
      <c r="A30" s="66"/>
      <c r="B30" s="21" t="s">
        <v>25</v>
      </c>
      <c r="C30" s="22">
        <f>Sheet3!C29</f>
        <v>2725</v>
      </c>
      <c r="D30" s="23">
        <f>Sheet3!D29</f>
        <v>46</v>
      </c>
      <c r="E30" s="24">
        <f t="shared" si="6"/>
        <v>5823.913043478261</v>
      </c>
      <c r="F30" s="22">
        <f>Sheet3!F29</f>
        <v>6916</v>
      </c>
      <c r="G30" s="23">
        <f>Sheet3!G29</f>
        <v>46</v>
      </c>
      <c r="H30" s="25">
        <f t="shared" si="5"/>
        <v>14934.782608695654</v>
      </c>
    </row>
    <row r="31" spans="1:8" ht="15.75">
      <c r="A31" s="66"/>
      <c r="B31" s="21" t="s">
        <v>55</v>
      </c>
      <c r="C31" s="22">
        <f>Sheet3!C30</f>
        <v>5718</v>
      </c>
      <c r="D31" s="23">
        <f>Sheet3!D30</f>
        <v>48</v>
      </c>
      <c r="E31" s="24">
        <f t="shared" si="6"/>
        <v>11812.5</v>
      </c>
      <c r="F31" s="22">
        <f>Sheet3!F30</f>
        <v>20677</v>
      </c>
      <c r="G31" s="23">
        <f>Sheet3!G30</f>
        <v>48</v>
      </c>
      <c r="H31" s="25">
        <f t="shared" si="5"/>
        <v>42977.08333333333</v>
      </c>
    </row>
    <row r="32" spans="1:8" ht="15.75">
      <c r="A32" s="66"/>
      <c r="B32" s="21" t="s">
        <v>26</v>
      </c>
      <c r="C32" s="22">
        <f>Sheet3!C31</f>
        <v>5313</v>
      </c>
      <c r="D32" s="23">
        <f>Sheet3!D31</f>
        <v>3061</v>
      </c>
      <c r="E32" s="24">
        <f t="shared" si="6"/>
        <v>73.57072852009148</v>
      </c>
      <c r="F32" s="22">
        <f>Sheet3!F31</f>
        <v>27363</v>
      </c>
      <c r="G32" s="23">
        <f>Sheet3!G31</f>
        <v>14380</v>
      </c>
      <c r="H32" s="25">
        <f t="shared" si="5"/>
        <v>90.28511821974965</v>
      </c>
    </row>
    <row r="33" spans="1:8" ht="15.75">
      <c r="A33" s="34"/>
      <c r="B33" s="28" t="s">
        <v>48</v>
      </c>
      <c r="C33" s="22">
        <f>Sheet3!C32</f>
        <v>12273</v>
      </c>
      <c r="D33" s="23">
        <f>Sheet3!D32</f>
        <v>642</v>
      </c>
      <c r="E33" s="24">
        <f t="shared" si="6"/>
        <v>1811.6822429906542</v>
      </c>
      <c r="F33" s="22">
        <f>Sheet3!F32</f>
        <v>45796</v>
      </c>
      <c r="G33" s="23">
        <f>Sheet3!G32</f>
        <v>666</v>
      </c>
      <c r="H33" s="25">
        <f t="shared" si="5"/>
        <v>6776.276276276276</v>
      </c>
    </row>
    <row r="34" spans="1:8" ht="16.5" customHeight="1">
      <c r="A34" s="14" t="s">
        <v>49</v>
      </c>
      <c r="B34" s="15"/>
      <c r="C34" s="16">
        <f>Sheet3!C38</f>
        <v>14924</v>
      </c>
      <c r="D34" s="17">
        <f>Sheet3!D38</f>
        <v>10766</v>
      </c>
      <c r="E34" s="18">
        <f t="shared" si="4"/>
        <v>38.621586475942784</v>
      </c>
      <c r="F34" s="16">
        <f>Sheet3!F38</f>
        <v>89500</v>
      </c>
      <c r="G34" s="17">
        <f>Sheet3!G38</f>
        <v>75091</v>
      </c>
      <c r="H34" s="19">
        <f t="shared" si="5"/>
        <v>19.18871768920376</v>
      </c>
    </row>
    <row r="35" spans="1:8" ht="16.5" customHeight="1">
      <c r="A35" s="20"/>
      <c r="B35" s="21" t="s">
        <v>29</v>
      </c>
      <c r="C35" s="22">
        <f>Sheet3!C34</f>
        <v>13686</v>
      </c>
      <c r="D35" s="23">
        <f>Sheet3!D34</f>
        <v>9127</v>
      </c>
      <c r="E35" s="24">
        <f t="shared" si="4"/>
        <v>49.950695737920455</v>
      </c>
      <c r="F35" s="22">
        <f>Sheet3!F34</f>
        <v>81240</v>
      </c>
      <c r="G35" s="23">
        <f>Sheet3!G34</f>
        <v>66530</v>
      </c>
      <c r="H35" s="25">
        <f t="shared" si="5"/>
        <v>22.11032616864572</v>
      </c>
    </row>
    <row r="36" spans="1:8" ht="15.75">
      <c r="A36" s="33"/>
      <c r="B36" s="21" t="s">
        <v>30</v>
      </c>
      <c r="C36" s="22">
        <f>Sheet3!C35</f>
        <v>110</v>
      </c>
      <c r="D36" s="23">
        <f>Sheet3!D35</f>
        <v>4</v>
      </c>
      <c r="E36" s="24">
        <f t="shared" si="4"/>
        <v>2650</v>
      </c>
      <c r="F36" s="22">
        <f>Sheet3!F35</f>
        <v>2558</v>
      </c>
      <c r="G36" s="23">
        <f>Sheet3!G35</f>
        <v>184</v>
      </c>
      <c r="H36" s="25">
        <f t="shared" si="5"/>
        <v>1290.2173913043478</v>
      </c>
    </row>
    <row r="37" spans="1:8" ht="15.75">
      <c r="A37" s="33"/>
      <c r="B37" s="21" t="s">
        <v>31</v>
      </c>
      <c r="C37" s="22">
        <f>Sheet3!C36</f>
        <v>1002</v>
      </c>
      <c r="D37" s="23">
        <f>Sheet3!D36</f>
        <v>1618</v>
      </c>
      <c r="E37" s="24">
        <f t="shared" si="4"/>
        <v>-38.071693448702106</v>
      </c>
      <c r="F37" s="22">
        <f>Sheet3!F36</f>
        <v>4789</v>
      </c>
      <c r="G37" s="23">
        <f>Sheet3!G36</f>
        <v>7846</v>
      </c>
      <c r="H37" s="25">
        <f t="shared" si="5"/>
        <v>-38.96252867703288</v>
      </c>
    </row>
    <row r="38" spans="1:8" ht="15.75">
      <c r="A38" s="31"/>
      <c r="B38" s="28" t="s">
        <v>50</v>
      </c>
      <c r="C38" s="22">
        <f>Sheet3!C37</f>
        <v>126</v>
      </c>
      <c r="D38" s="23">
        <f>Sheet3!D37</f>
        <v>17</v>
      </c>
      <c r="E38" s="32">
        <f t="shared" si="4"/>
        <v>641.1764705882354</v>
      </c>
      <c r="F38" s="51">
        <f>Sheet3!F37</f>
        <v>913</v>
      </c>
      <c r="G38" s="23">
        <f>Sheet3!G37</f>
        <v>531</v>
      </c>
      <c r="H38" s="29">
        <f t="shared" si="5"/>
        <v>71.939736346516</v>
      </c>
    </row>
    <row r="39" spans="1:8" ht="15.75">
      <c r="A39" s="35" t="s">
        <v>51</v>
      </c>
      <c r="B39" s="36"/>
      <c r="C39" s="46">
        <f>Sheet3!C41</f>
        <v>807</v>
      </c>
      <c r="D39" s="47">
        <f>Sheet3!D41</f>
        <v>11</v>
      </c>
      <c r="E39" s="37">
        <f t="shared" si="4"/>
        <v>7236.363636363636</v>
      </c>
      <c r="F39" s="46">
        <f>Sheet3!F41</f>
        <v>8443</v>
      </c>
      <c r="G39" s="47">
        <f>Sheet3!G41</f>
        <v>70</v>
      </c>
      <c r="H39" s="38">
        <f t="shared" si="5"/>
        <v>11961.42857142857</v>
      </c>
    </row>
    <row r="40" spans="1:8" ht="15.75">
      <c r="A40" s="39" t="s">
        <v>54</v>
      </c>
      <c r="B40" s="36"/>
      <c r="C40" s="40">
        <f>Sheet3!C42</f>
        <v>821</v>
      </c>
      <c r="D40" s="54">
        <f>Sheet3!D42</f>
        <v>55</v>
      </c>
      <c r="E40" s="41">
        <f t="shared" si="4"/>
        <v>1392.7272727272727</v>
      </c>
      <c r="F40" s="40">
        <f>Sheet3!F42</f>
        <v>4301</v>
      </c>
      <c r="G40" s="54">
        <f>Sheet3!G42</f>
        <v>2420</v>
      </c>
      <c r="H40" s="42">
        <f t="shared" si="5"/>
        <v>77.72727272727273</v>
      </c>
    </row>
    <row r="41" spans="1:8" s="45" customFormat="1" ht="15.75">
      <c r="A41" s="35" t="s">
        <v>36</v>
      </c>
      <c r="B41" s="43"/>
      <c r="C41" s="44">
        <f>Sheet3!C43</f>
        <v>1410713</v>
      </c>
      <c r="D41" s="55">
        <f>Sheet3!D43</f>
        <v>1363849</v>
      </c>
      <c r="E41" s="37">
        <f t="shared" si="4"/>
        <v>3.436157521837102</v>
      </c>
      <c r="F41" s="44">
        <f>Sheet3!F43</f>
        <v>7749700</v>
      </c>
      <c r="G41" s="55">
        <f>Sheet3!G43</f>
        <v>7254511</v>
      </c>
      <c r="H41" s="38">
        <f t="shared" si="5"/>
        <v>6.825945952800949</v>
      </c>
    </row>
    <row r="42" ht="15.75">
      <c r="A42" s="48" t="s">
        <v>74</v>
      </c>
    </row>
    <row r="43" spans="1:6" ht="15" customHeight="1">
      <c r="A43" s="67" t="s">
        <v>73</v>
      </c>
      <c r="B43" s="67"/>
      <c r="C43" s="67"/>
      <c r="D43" s="67"/>
      <c r="E43" s="67"/>
      <c r="F43" s="67"/>
    </row>
  </sheetData>
  <sheetProtection/>
  <mergeCells count="4">
    <mergeCell ref="A1:H1"/>
    <mergeCell ref="A2:B2"/>
    <mergeCell ref="A26:A32"/>
    <mergeCell ref="A43:F43"/>
  </mergeCells>
  <printOptions horizontalCentered="1"/>
  <pageMargins left="0.2755905511811024" right="0.2362204724409449" top="0.3937007874015748" bottom="0.3937007874015748" header="0.3937007874015748" footer="0.3937007874015748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　　</cp:lastModifiedBy>
  <cp:lastPrinted>2017-07-12T05:54:52Z</cp:lastPrinted>
  <dcterms:created xsi:type="dcterms:W3CDTF">2000-09-20T06:55:14Z</dcterms:created>
  <dcterms:modified xsi:type="dcterms:W3CDTF">2017-07-12T08:51:44Z</dcterms:modified>
  <cp:category/>
  <cp:version/>
  <cp:contentType/>
  <cp:contentStatus/>
</cp:coreProperties>
</file>