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348" activeTab="2"/>
  </bookViews>
  <sheets>
    <sheet name="Sheet1" sheetId="1" r:id="rId1"/>
    <sheet name="Sheet3" sheetId="2" r:id="rId2"/>
    <sheet name="月刊用格式" sheetId="3" r:id="rId3"/>
  </sheets>
  <definedNames>
    <definedName name="_xlnm.Print_Area" localSheetId="2">'月刊用格式'!$A$1:$H$43</definedName>
    <definedName name="外部資料_1" localSheetId="1">'Sheet3'!$A$3:$G$43</definedName>
    <definedName name="外部資料_1" localSheetId="2">'月刊用格式'!$A$4:$G$41</definedName>
  </definedNames>
  <calcPr fullCalcOnLoad="1"/>
</workbook>
</file>

<file path=xl/sharedStrings.xml><?xml version="1.0" encoding="utf-8"?>
<sst xmlns="http://schemas.openxmlformats.org/spreadsheetml/2006/main" count="100" uniqueCount="76">
  <si>
    <t>亞洲地區</t>
  </si>
  <si>
    <t>美洲地區</t>
  </si>
  <si>
    <t>歐洲地區</t>
  </si>
  <si>
    <t>大洋洲</t>
  </si>
  <si>
    <t>非洲地區</t>
  </si>
  <si>
    <t>香港 Hong Kong</t>
  </si>
  <si>
    <t>日本 Japan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</si>
  <si>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</si>
  <si>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</si>
  <si>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</si>
  <si>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</si>
  <si>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</si>
  <si>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</si>
  <si>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</si>
  <si>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澳門 Macao</t>
  </si>
  <si>
    <t>緬甸 Myanmar</t>
  </si>
  <si>
    <t>亞洲其他地區 Others</t>
  </si>
  <si>
    <t>亞洲合計 Total</t>
  </si>
  <si>
    <t>加拿大 Canada</t>
  </si>
  <si>
    <t>美洲其他地區 Others</t>
  </si>
  <si>
    <t>美洲合計 Total</t>
  </si>
  <si>
    <t>法國 France</t>
  </si>
  <si>
    <t>德國 Germany</t>
  </si>
  <si>
    <t>義大利 Italy</t>
  </si>
  <si>
    <t>荷蘭 Netherlands</t>
  </si>
  <si>
    <t>瑞士 Switzerland</t>
  </si>
  <si>
    <t>奧地利 Austria</t>
  </si>
  <si>
    <t>歐洲其他地區 Others</t>
  </si>
  <si>
    <t>歐洲合計 Total</t>
  </si>
  <si>
    <t>澳大利亞 Australia</t>
  </si>
  <si>
    <t>紐西蘭 New Zealand</t>
  </si>
  <si>
    <t>帛琉 Palau</t>
  </si>
  <si>
    <t>大洋洲其他地區 Others</t>
  </si>
  <si>
    <t>大洋洲合計 Total</t>
  </si>
  <si>
    <t>非洲其他地區 Others</t>
  </si>
  <si>
    <t>非洲合計 Total</t>
  </si>
  <si>
    <t>總計 Grand Total</t>
  </si>
  <si>
    <t>一</t>
  </si>
  <si>
    <r>
      <t xml:space="preserve">首站抵達地
</t>
    </r>
    <r>
      <rPr>
        <sz val="10"/>
        <rFont val="Times New Roman"/>
        <family val="1"/>
      </rPr>
      <t>First Destination</t>
    </r>
  </si>
  <si>
    <r>
      <t>成長率</t>
    </r>
    <r>
      <rPr>
        <sz val="10"/>
        <rFont val="Times New Roman"/>
        <family val="1"/>
      </rPr>
      <t>%
Changes</t>
    </r>
  </si>
  <si>
    <t>南非 S.Africa</t>
  </si>
  <si>
    <t>大陸 Mainland China</t>
  </si>
  <si>
    <r>
      <t xml:space="preserve">首站抵達地
</t>
    </r>
    <r>
      <rPr>
        <sz val="11"/>
        <rFont val="Times New Roman"/>
        <family val="1"/>
      </rPr>
      <t>First Destination</t>
    </r>
  </si>
  <si>
    <t>亞洲  ASIA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</si>
  <si>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</si>
  <si>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</si>
  <si>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</si>
  <si>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</si>
  <si>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</si>
  <si>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</si>
  <si>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</si>
  <si>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</si>
  <si>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柬埔寨 Cambodia</t>
  </si>
  <si>
    <t>柬埔寨 Cambodia</t>
  </si>
  <si>
    <t>未列明 Unstated</t>
  </si>
  <si>
    <t>英國 United Kingdom</t>
  </si>
  <si>
    <t>美國 United States of America</t>
  </si>
  <si>
    <t>韓國 Korea,Republic of</t>
  </si>
  <si>
    <t>比較 
Change +-%</t>
  </si>
  <si>
    <t>土耳其 Turkey</t>
  </si>
  <si>
    <t>January</t>
  </si>
  <si>
    <t>1</t>
  </si>
  <si>
    <t>韓國 Korea,Republic of</t>
  </si>
  <si>
    <t>土耳其 Turkey</t>
  </si>
  <si>
    <t>英國 United Kingdom</t>
  </si>
  <si>
    <t>其他 Others</t>
  </si>
  <si>
    <t>106</t>
  </si>
  <si>
    <t>美國 United States of America</t>
  </si>
  <si>
    <r>
      <t xml:space="preserve">阿拉伯聯合大公國 </t>
    </r>
    <r>
      <rPr>
        <sz val="9"/>
        <rFont val="新細明體"/>
        <family val="1"/>
      </rPr>
      <t>United Arab Emirates</t>
    </r>
  </si>
  <si>
    <t>十二</t>
  </si>
  <si>
    <t>December</t>
  </si>
  <si>
    <t>12</t>
  </si>
  <si>
    <t>阿拉伯聯合大公國 United Arab Emirates</t>
  </si>
  <si>
    <t>澳門 Macao</t>
  </si>
  <si>
    <t>註1: 因國人出境數據以飛航到達首站為統計原則，另含不固定包機航程等因素，故國人赴各國實際數據請以各目的地國家官方公布入境數字為準。</t>
  </si>
  <si>
    <t>註2: 資料來源:內政部移民署提供。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</si>
</sst>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 "/>
  </numFmts>
  <fonts count="4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1"/>
      <name val="Times New Roman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9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80" fontId="10" fillId="0" borderId="14" xfId="0" applyNumberFormat="1" applyFont="1" applyFill="1" applyBorder="1" applyAlignment="1">
      <alignment vertical="center"/>
    </xf>
    <xf numFmtId="180" fontId="10" fillId="0" borderId="12" xfId="0" applyNumberFormat="1" applyFont="1" applyFill="1" applyBorder="1" applyAlignment="1">
      <alignment vertical="center"/>
    </xf>
    <xf numFmtId="179" fontId="10" fillId="0" borderId="13" xfId="0" applyNumberFormat="1" applyFont="1" applyFill="1" applyBorder="1" applyAlignment="1">
      <alignment horizontal="right" vertical="center"/>
    </xf>
    <xf numFmtId="179" fontId="10" fillId="0" borderId="12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 textRotation="255"/>
    </xf>
    <xf numFmtId="0" fontId="8" fillId="0" borderId="15" xfId="0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vertical="center" textRotation="255"/>
    </xf>
    <xf numFmtId="0" fontId="8" fillId="0" borderId="18" xfId="0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/>
    </xf>
    <xf numFmtId="0" fontId="8" fillId="0" borderId="17" xfId="0" applyFont="1" applyBorder="1" applyAlignment="1">
      <alignment/>
    </xf>
    <xf numFmtId="179" fontId="0" fillId="0" borderId="1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7" fillId="0" borderId="17" xfId="0" applyFont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8" fillId="0" borderId="11" xfId="0" applyFont="1" applyFill="1" applyBorder="1" applyAlignment="1">
      <alignment/>
    </xf>
    <xf numFmtId="179" fontId="10" fillId="0" borderId="11" xfId="0" applyNumberFormat="1" applyFont="1" applyFill="1" applyBorder="1" applyAlignment="1">
      <alignment horizontal="right" vertical="center"/>
    </xf>
    <xf numFmtId="179" fontId="10" fillId="0" borderId="19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/>
    </xf>
    <xf numFmtId="180" fontId="0" fillId="0" borderId="20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19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/>
    </xf>
    <xf numFmtId="180" fontId="10" fillId="0" borderId="20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180" fontId="10" fillId="0" borderId="20" xfId="0" applyNumberFormat="1" applyFont="1" applyBorder="1" applyAlignment="1">
      <alignment vertical="center"/>
    </xf>
    <xf numFmtId="180" fontId="10" fillId="0" borderId="19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80" fontId="0" fillId="0" borderId="21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180" fontId="0" fillId="0" borderId="19" xfId="0" applyNumberFormat="1" applyFont="1" applyFill="1" applyBorder="1" applyAlignment="1">
      <alignment vertical="center"/>
    </xf>
    <xf numFmtId="180" fontId="10" fillId="0" borderId="19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3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textRotation="255"/>
    </xf>
    <xf numFmtId="0" fontId="11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504825</xdr:rowOff>
    </xdr:from>
    <xdr:to>
      <xdr:col>7</xdr:col>
      <xdr:colOff>1047750</xdr:colOff>
      <xdr:row>0</xdr:row>
      <xdr:rowOff>952500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8077200" y="504825"/>
          <a:ext cx="7810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9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66</v>
      </c>
    </row>
    <row r="3" ht="15.75">
      <c r="A3" t="s">
        <v>37</v>
      </c>
    </row>
    <row r="4" ht="15.75">
      <c r="A4" t="s">
        <v>60</v>
      </c>
    </row>
    <row r="5" ht="15.75">
      <c r="A5" t="s">
        <v>69</v>
      </c>
    </row>
    <row r="6" ht="15.75">
      <c r="A6" t="s">
        <v>70</v>
      </c>
    </row>
    <row r="8" ht="15.75">
      <c r="A8" t="s">
        <v>61</v>
      </c>
    </row>
    <row r="9" ht="15.75">
      <c r="A9" t="s">
        <v>71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T43"/>
  <sheetViews>
    <sheetView view="pageBreakPreview" zoomScaleSheetLayoutView="100" zoomScalePageLayoutView="0" workbookViewId="0" topLeftCell="A1">
      <selection activeCell="B4" sqref="B4"/>
    </sheetView>
  </sheetViews>
  <sheetFormatPr defaultColWidth="9.00390625" defaultRowHeight="16.5"/>
  <cols>
    <col min="1" max="1" width="5.375" style="0" customWidth="1"/>
    <col min="2" max="2" width="29.625" style="0" customWidth="1"/>
    <col min="3" max="8" width="13.25390625" style="0" customWidth="1"/>
  </cols>
  <sheetData>
    <row r="1" spans="1:10" ht="77.25" customHeight="1">
      <c r="A1" s="59" t="str">
        <f>"表2-2  "&amp;Sheet1!A1&amp;"年"&amp;Sheet1!A9&amp;"月及"&amp;Sheet1!A8&amp;"至"&amp;Sheet1!A9&amp;"月中華民國國民出國人數及成長率－按目的地分
Table 2-2 Outbound Departures of Nationals of the Republic
of China by Destination, "&amp;Sheet1!A6&amp;" &amp; "&amp;Sheet1!A4&amp;"-"&amp;Sheet1!A6&amp;", "&amp;Sheet1!A1+1911</f>
        <v>表2-2  106年12月及1至12月中華民國國民出國人數及成長率－按目的地分
Table 2-2 Outbound Departures of Nationals of the Republic
of China by Destination, December &amp; January-December, 2017</v>
      </c>
      <c r="B1" s="59"/>
      <c r="C1" s="59"/>
      <c r="D1" s="59"/>
      <c r="E1" s="59"/>
      <c r="F1" s="59"/>
      <c r="G1" s="59"/>
      <c r="H1" s="59"/>
      <c r="I1" s="3"/>
      <c r="J1" s="1"/>
    </row>
    <row r="2" spans="1:20" ht="70.5" customHeight="1">
      <c r="A2" s="60" t="s">
        <v>38</v>
      </c>
      <c r="B2" s="60"/>
      <c r="C2" s="4" t="str">
        <f>Sheet1!A1&amp;"年"&amp;Sheet1!A9&amp;"月"&amp;Sheet1!A6&amp;", "&amp;Sheet1!A1+1911</f>
        <v>106年12月December, 2017</v>
      </c>
      <c r="D2" s="4" t="str">
        <f>Sheet1!A1-1&amp;"年"&amp;Sheet1!A9&amp;"月"&amp;Sheet1!A6&amp;", "&amp;Sheet1!A1-1+1911</f>
        <v>105年12月December, 2016</v>
      </c>
      <c r="E2" s="5" t="s">
        <v>39</v>
      </c>
      <c r="F2" s="4" t="str">
        <f>Sheet1!A1&amp;"年"&amp;Sheet1!A8&amp;"-"&amp;Sheet1!A9&amp;"月
"&amp;MID(Sheet1!A4,1,3)&amp;".-"&amp;MID(Sheet1!A6,1,3)&amp;"., 
"&amp;Sheet1!A1+1911</f>
        <v>106年1-12月
Jan.-Dec., 
2017</v>
      </c>
      <c r="G2" s="4" t="str">
        <f>Sheet1!A1-1&amp;"年"&amp;Sheet1!A8&amp;"-"&amp;Sheet1!A9&amp;"月
"&amp;MID(Sheet1!A4,1,3)&amp;".-"&amp;MID(Sheet1!A6,1,3)&amp;".,
 "&amp;Sheet1!A1-1+1911</f>
        <v>105年1-12月
Jan.-Dec.,
 2016</v>
      </c>
      <c r="H2" s="5" t="s">
        <v>39</v>
      </c>
      <c r="J2" s="2"/>
      <c r="K2" s="1"/>
      <c r="L2" s="1"/>
      <c r="M2" s="1"/>
      <c r="N2" s="1"/>
      <c r="O2" s="2"/>
      <c r="P2" s="2"/>
      <c r="Q2" s="2"/>
      <c r="R2" s="2"/>
      <c r="S2" s="2"/>
      <c r="T2" s="2"/>
    </row>
    <row r="3" spans="1:8" ht="15.75" customHeight="1">
      <c r="A3" s="61" t="s">
        <v>0</v>
      </c>
      <c r="B3" s="6" t="s">
        <v>5</v>
      </c>
      <c r="C3" s="7">
        <v>142061</v>
      </c>
      <c r="D3" s="7">
        <v>147153</v>
      </c>
      <c r="E3" s="8">
        <f aca="true" t="shared" si="0" ref="E3:E43">IF(D3=0,"-",((C3/D3)-1)*100)</f>
        <v>-3.4603439957051507</v>
      </c>
      <c r="F3" s="7">
        <v>1773252</v>
      </c>
      <c r="G3" s="7">
        <v>1902647</v>
      </c>
      <c r="H3" s="8">
        <f aca="true" t="shared" si="1" ref="H3:H43">IF(G3=0,"-",((F3/G3)-1)*100)</f>
        <v>-6.800788585586293</v>
      </c>
    </row>
    <row r="4" spans="1:8" ht="15.75">
      <c r="A4" s="56"/>
      <c r="B4" s="6" t="s">
        <v>14</v>
      </c>
      <c r="C4" s="7">
        <v>48090</v>
      </c>
      <c r="D4" s="7">
        <v>52352</v>
      </c>
      <c r="E4" s="8">
        <f t="shared" si="0"/>
        <v>-8.141045232273836</v>
      </c>
      <c r="F4" s="7">
        <v>589147</v>
      </c>
      <c r="G4" s="7">
        <v>598850</v>
      </c>
      <c r="H4" s="8">
        <f t="shared" si="1"/>
        <v>-1.6202721883610272</v>
      </c>
    </row>
    <row r="5" spans="1:8" ht="15.75">
      <c r="A5" s="56"/>
      <c r="B5" s="6" t="s">
        <v>41</v>
      </c>
      <c r="C5" s="7">
        <v>298932</v>
      </c>
      <c r="D5" s="7">
        <v>284518</v>
      </c>
      <c r="E5" s="8">
        <f t="shared" si="0"/>
        <v>5.066111810149088</v>
      </c>
      <c r="F5" s="7">
        <v>3928352</v>
      </c>
      <c r="G5" s="7">
        <v>3685477</v>
      </c>
      <c r="H5" s="8">
        <f t="shared" si="1"/>
        <v>6.590056049732507</v>
      </c>
    </row>
    <row r="6" spans="1:8" ht="15.75">
      <c r="A6" s="56"/>
      <c r="B6" s="6" t="s">
        <v>6</v>
      </c>
      <c r="C6" s="7">
        <v>321203</v>
      </c>
      <c r="D6" s="7">
        <v>285212</v>
      </c>
      <c r="E6" s="8">
        <f t="shared" si="0"/>
        <v>12.619034262233008</v>
      </c>
      <c r="F6" s="7">
        <v>4615873</v>
      </c>
      <c r="G6" s="7">
        <v>4295240</v>
      </c>
      <c r="H6" s="8">
        <f t="shared" si="1"/>
        <v>7.4648448049468685</v>
      </c>
    </row>
    <row r="7" spans="1:8" ht="15.75">
      <c r="A7" s="56"/>
      <c r="B7" s="6" t="s">
        <v>62</v>
      </c>
      <c r="C7" s="7">
        <v>72095</v>
      </c>
      <c r="D7" s="7">
        <v>61355</v>
      </c>
      <c r="E7" s="8">
        <f t="shared" si="0"/>
        <v>17.50468584467444</v>
      </c>
      <c r="F7" s="7">
        <v>888526</v>
      </c>
      <c r="G7" s="7">
        <v>808420</v>
      </c>
      <c r="H7" s="8">
        <f t="shared" si="1"/>
        <v>9.908958214789344</v>
      </c>
    </row>
    <row r="8" spans="1:8" ht="15.75">
      <c r="A8" s="56"/>
      <c r="B8" s="6" t="s">
        <v>7</v>
      </c>
      <c r="C8" s="7">
        <v>18465</v>
      </c>
      <c r="D8" s="7">
        <v>18005</v>
      </c>
      <c r="E8" s="8">
        <f t="shared" si="0"/>
        <v>2.5548458761455173</v>
      </c>
      <c r="F8" s="7">
        <v>326634</v>
      </c>
      <c r="G8" s="7">
        <v>319915</v>
      </c>
      <c r="H8" s="8">
        <f t="shared" si="1"/>
        <v>2.1002453776784558</v>
      </c>
    </row>
    <row r="9" spans="1:8" ht="15.75">
      <c r="A9" s="56"/>
      <c r="B9" s="6" t="s">
        <v>8</v>
      </c>
      <c r="C9" s="7">
        <v>17503</v>
      </c>
      <c r="D9" s="7">
        <v>16383</v>
      </c>
      <c r="E9" s="8">
        <f t="shared" si="0"/>
        <v>6.836354757980834</v>
      </c>
      <c r="F9" s="7">
        <v>296370</v>
      </c>
      <c r="G9" s="7">
        <v>245298</v>
      </c>
      <c r="H9" s="8">
        <f t="shared" si="1"/>
        <v>20.820389893109613</v>
      </c>
    </row>
    <row r="10" spans="1:8" ht="15.75">
      <c r="A10" s="56"/>
      <c r="B10" s="6" t="s">
        <v>9</v>
      </c>
      <c r="C10" s="7">
        <v>45755</v>
      </c>
      <c r="D10" s="7">
        <v>33982</v>
      </c>
      <c r="E10" s="8">
        <f t="shared" si="0"/>
        <v>34.64481195927256</v>
      </c>
      <c r="F10" s="7">
        <v>553804</v>
      </c>
      <c r="G10" s="7">
        <v>532787</v>
      </c>
      <c r="H10" s="8">
        <f t="shared" si="1"/>
        <v>3.9447283811354206</v>
      </c>
    </row>
    <row r="11" spans="1:8" ht="15.75">
      <c r="A11" s="56"/>
      <c r="B11" s="6" t="s">
        <v>10</v>
      </c>
      <c r="C11" s="7">
        <v>15199</v>
      </c>
      <c r="D11" s="7">
        <v>15891</v>
      </c>
      <c r="E11" s="8">
        <f t="shared" si="0"/>
        <v>-4.354666163237053</v>
      </c>
      <c r="F11" s="7">
        <v>236597</v>
      </c>
      <c r="G11" s="7">
        <v>231801</v>
      </c>
      <c r="H11" s="8">
        <f t="shared" si="1"/>
        <v>2.0690160957027803</v>
      </c>
    </row>
    <row r="12" spans="1:8" ht="15.75">
      <c r="A12" s="56"/>
      <c r="B12" s="6" t="s">
        <v>11</v>
      </c>
      <c r="C12" s="7">
        <v>9777</v>
      </c>
      <c r="D12" s="7">
        <v>12388</v>
      </c>
      <c r="E12" s="8">
        <f t="shared" si="0"/>
        <v>-21.076848563125605</v>
      </c>
      <c r="F12" s="7">
        <v>177960</v>
      </c>
      <c r="G12" s="7">
        <v>175738</v>
      </c>
      <c r="H12" s="8">
        <f t="shared" si="1"/>
        <v>1.2643822053283849</v>
      </c>
    </row>
    <row r="13" spans="1:8" ht="15.75">
      <c r="A13" s="56"/>
      <c r="B13" s="6" t="s">
        <v>12</v>
      </c>
      <c r="C13" s="7">
        <v>47</v>
      </c>
      <c r="D13" s="7">
        <v>31</v>
      </c>
      <c r="E13" s="8">
        <f t="shared" si="0"/>
        <v>51.61290322580645</v>
      </c>
      <c r="F13" s="7">
        <v>801</v>
      </c>
      <c r="G13" s="7">
        <v>540</v>
      </c>
      <c r="H13" s="8">
        <f t="shared" si="1"/>
        <v>48.33333333333334</v>
      </c>
    </row>
    <row r="14" spans="1:8" ht="15.75">
      <c r="A14" s="56"/>
      <c r="B14" s="6" t="s">
        <v>13</v>
      </c>
      <c r="C14" s="7">
        <v>49809</v>
      </c>
      <c r="D14" s="7">
        <v>40327</v>
      </c>
      <c r="E14" s="8">
        <f t="shared" si="0"/>
        <v>23.51278299898332</v>
      </c>
      <c r="F14" s="7">
        <v>564002</v>
      </c>
      <c r="G14" s="7">
        <v>465944</v>
      </c>
      <c r="H14" s="8">
        <f t="shared" si="1"/>
        <v>21.045018285459193</v>
      </c>
    </row>
    <row r="15" spans="1:8" ht="15.75">
      <c r="A15" s="56"/>
      <c r="B15" s="6" t="s">
        <v>15</v>
      </c>
      <c r="C15" s="7">
        <v>2490</v>
      </c>
      <c r="D15" s="7">
        <v>2305</v>
      </c>
      <c r="E15" s="8">
        <f t="shared" si="0"/>
        <v>8.026030368763548</v>
      </c>
      <c r="F15" s="7">
        <v>26200</v>
      </c>
      <c r="G15" s="7">
        <v>25196</v>
      </c>
      <c r="H15" s="8">
        <f t="shared" si="1"/>
        <v>3.9847594856326385</v>
      </c>
    </row>
    <row r="16" spans="1:8" ht="15.75">
      <c r="A16" s="56"/>
      <c r="B16" s="6" t="s">
        <v>53</v>
      </c>
      <c r="C16" s="7">
        <v>8193</v>
      </c>
      <c r="D16" s="7">
        <v>6035</v>
      </c>
      <c r="E16" s="8">
        <f t="shared" si="0"/>
        <v>35.75807787903893</v>
      </c>
      <c r="F16" s="7">
        <v>82888</v>
      </c>
      <c r="G16" s="7">
        <v>67281</v>
      </c>
      <c r="H16" s="8">
        <f t="shared" si="1"/>
        <v>23.19674202226483</v>
      </c>
    </row>
    <row r="17" spans="1:8" ht="15.75">
      <c r="A17" s="56"/>
      <c r="B17" s="6" t="s">
        <v>72</v>
      </c>
      <c r="C17" s="7">
        <v>4116</v>
      </c>
      <c r="D17" s="7">
        <v>4376</v>
      </c>
      <c r="E17" s="8">
        <f t="shared" si="0"/>
        <v>-5.941499085923219</v>
      </c>
      <c r="F17" s="7">
        <v>68210</v>
      </c>
      <c r="G17" s="7">
        <v>79066</v>
      </c>
      <c r="H17" s="8">
        <f t="shared" si="1"/>
        <v>-13.730301267295674</v>
      </c>
    </row>
    <row r="18" spans="1:8" ht="15.75" customHeight="1">
      <c r="A18" s="56"/>
      <c r="B18" s="6" t="s">
        <v>63</v>
      </c>
      <c r="C18" s="7">
        <v>5182</v>
      </c>
      <c r="D18" s="7">
        <v>4199</v>
      </c>
      <c r="E18" s="8">
        <f t="shared" si="0"/>
        <v>23.410335794236726</v>
      </c>
      <c r="F18" s="7">
        <v>63795</v>
      </c>
      <c r="G18" s="7">
        <v>69564</v>
      </c>
      <c r="H18" s="8">
        <f t="shared" si="1"/>
        <v>-8.293082628946003</v>
      </c>
    </row>
    <row r="19" spans="1:8" ht="16.5" customHeight="1">
      <c r="A19" s="56"/>
      <c r="B19" s="6" t="s">
        <v>16</v>
      </c>
      <c r="C19" s="7">
        <v>4762</v>
      </c>
      <c r="D19" s="7">
        <v>4833</v>
      </c>
      <c r="E19" s="8">
        <f t="shared" si="0"/>
        <v>-1.4690668321953204</v>
      </c>
      <c r="F19" s="7">
        <v>61351</v>
      </c>
      <c r="G19" s="7">
        <v>35303</v>
      </c>
      <c r="H19" s="8">
        <f t="shared" si="1"/>
        <v>73.78409766875336</v>
      </c>
    </row>
    <row r="20" spans="1:8" ht="15.75">
      <c r="A20" s="56"/>
      <c r="B20" s="6" t="s">
        <v>17</v>
      </c>
      <c r="C20" s="7">
        <v>1063679</v>
      </c>
      <c r="D20" s="7">
        <v>989345</v>
      </c>
      <c r="E20" s="8">
        <f t="shared" si="0"/>
        <v>7.513455872319574</v>
      </c>
      <c r="F20" s="7">
        <v>14253762</v>
      </c>
      <c r="G20" s="7">
        <v>13539067</v>
      </c>
      <c r="H20" s="8">
        <f t="shared" si="1"/>
        <v>5.2787610844971855</v>
      </c>
    </row>
    <row r="21" spans="1:8" ht="16.5" customHeight="1">
      <c r="A21" s="56" t="s">
        <v>1</v>
      </c>
      <c r="B21" s="6" t="s">
        <v>67</v>
      </c>
      <c r="C21" s="7">
        <v>40490</v>
      </c>
      <c r="D21" s="7">
        <v>41112</v>
      </c>
      <c r="E21" s="8">
        <f t="shared" si="0"/>
        <v>-1.5129402607511167</v>
      </c>
      <c r="F21" s="7">
        <v>574512</v>
      </c>
      <c r="G21" s="7">
        <v>527099</v>
      </c>
      <c r="H21" s="8">
        <f t="shared" si="1"/>
        <v>8.995084414882214</v>
      </c>
    </row>
    <row r="22" spans="1:8" ht="15.75" customHeight="1">
      <c r="A22" s="56"/>
      <c r="B22" s="6" t="s">
        <v>18</v>
      </c>
      <c r="C22" s="7">
        <v>7776</v>
      </c>
      <c r="D22" s="7">
        <v>5439</v>
      </c>
      <c r="E22" s="8">
        <f t="shared" si="0"/>
        <v>42.967457253171546</v>
      </c>
      <c r="F22" s="7">
        <v>114828</v>
      </c>
      <c r="G22" s="7">
        <v>93405</v>
      </c>
      <c r="H22" s="8">
        <f t="shared" si="1"/>
        <v>22.935603019110328</v>
      </c>
    </row>
    <row r="23" spans="1:8" ht="16.5" customHeight="1">
      <c r="A23" s="56"/>
      <c r="B23" s="6" t="s">
        <v>19</v>
      </c>
      <c r="C23" s="7">
        <v>580</v>
      </c>
      <c r="D23" s="7">
        <v>368</v>
      </c>
      <c r="E23" s="8">
        <f t="shared" si="0"/>
        <v>57.6086956521739</v>
      </c>
      <c r="F23" s="7">
        <v>8021</v>
      </c>
      <c r="G23" s="7">
        <v>2687</v>
      </c>
      <c r="H23" s="8">
        <f t="shared" si="1"/>
        <v>198.51135094901377</v>
      </c>
    </row>
    <row r="24" spans="1:8" ht="15.75">
      <c r="A24" s="56"/>
      <c r="B24" s="6" t="s">
        <v>20</v>
      </c>
      <c r="C24" s="7">
        <v>48846</v>
      </c>
      <c r="D24" s="7">
        <v>46919</v>
      </c>
      <c r="E24" s="8">
        <f t="shared" si="0"/>
        <v>4.1070781559709335</v>
      </c>
      <c r="F24" s="7">
        <v>697361</v>
      </c>
      <c r="G24" s="7">
        <v>623191</v>
      </c>
      <c r="H24" s="8">
        <f t="shared" si="1"/>
        <v>11.901648130348486</v>
      </c>
    </row>
    <row r="25" spans="1:8" ht="16.5" customHeight="1">
      <c r="A25" s="56" t="s">
        <v>2</v>
      </c>
      <c r="B25" s="6" t="s">
        <v>21</v>
      </c>
      <c r="C25" s="7">
        <v>4341</v>
      </c>
      <c r="D25" s="7">
        <v>3914</v>
      </c>
      <c r="E25" s="8">
        <f t="shared" si="0"/>
        <v>10.909555442003072</v>
      </c>
      <c r="F25" s="7">
        <v>66720</v>
      </c>
      <c r="G25" s="7">
        <v>46461</v>
      </c>
      <c r="H25" s="8">
        <f t="shared" si="1"/>
        <v>43.60431329502163</v>
      </c>
    </row>
    <row r="26" spans="1:8" ht="15.75">
      <c r="A26" s="56"/>
      <c r="B26" s="6" t="s">
        <v>22</v>
      </c>
      <c r="C26" s="7">
        <v>4870</v>
      </c>
      <c r="D26" s="7">
        <v>4190</v>
      </c>
      <c r="E26" s="8">
        <f t="shared" si="0"/>
        <v>16.229116945107403</v>
      </c>
      <c r="F26" s="7">
        <v>95850</v>
      </c>
      <c r="G26" s="7">
        <v>66454</v>
      </c>
      <c r="H26" s="8">
        <f t="shared" si="1"/>
        <v>44.23511000090288</v>
      </c>
    </row>
    <row r="27" spans="1:8" ht="15.75">
      <c r="A27" s="56"/>
      <c r="B27" s="6" t="s">
        <v>23</v>
      </c>
      <c r="C27" s="7">
        <v>2292</v>
      </c>
      <c r="D27" s="7">
        <v>1935</v>
      </c>
      <c r="E27" s="8">
        <f t="shared" si="0"/>
        <v>18.44961240310077</v>
      </c>
      <c r="F27" s="7">
        <v>47346</v>
      </c>
      <c r="G27" s="7">
        <v>13054</v>
      </c>
      <c r="H27" s="8">
        <f t="shared" si="1"/>
        <v>262.6934273019764</v>
      </c>
    </row>
    <row r="28" spans="1:8" ht="15.75">
      <c r="A28" s="56"/>
      <c r="B28" s="6" t="s">
        <v>24</v>
      </c>
      <c r="C28" s="7">
        <v>3768</v>
      </c>
      <c r="D28" s="7">
        <v>4250</v>
      </c>
      <c r="E28" s="8">
        <f t="shared" si="0"/>
        <v>-11.341176470588232</v>
      </c>
      <c r="F28" s="7">
        <v>66332</v>
      </c>
      <c r="G28" s="7">
        <v>32851</v>
      </c>
      <c r="H28" s="8">
        <f t="shared" si="1"/>
        <v>101.91774984018753</v>
      </c>
    </row>
    <row r="29" spans="1:8" ht="15.75">
      <c r="A29" s="56"/>
      <c r="B29" s="6" t="s">
        <v>25</v>
      </c>
      <c r="C29" s="7">
        <v>339</v>
      </c>
      <c r="D29" s="7">
        <v>301</v>
      </c>
      <c r="E29" s="8">
        <f t="shared" si="0"/>
        <v>12.624584717607966</v>
      </c>
      <c r="F29" s="7">
        <v>15463</v>
      </c>
      <c r="G29" s="7">
        <v>5529</v>
      </c>
      <c r="H29" s="8">
        <f t="shared" si="1"/>
        <v>179.67082655091335</v>
      </c>
    </row>
    <row r="30" spans="1:8" ht="15.75">
      <c r="A30" s="56"/>
      <c r="B30" s="6" t="s">
        <v>64</v>
      </c>
      <c r="C30" s="7">
        <v>6116</v>
      </c>
      <c r="D30" s="7">
        <v>2043</v>
      </c>
      <c r="E30" s="8">
        <f t="shared" si="0"/>
        <v>199.36368086147823</v>
      </c>
      <c r="F30" s="7">
        <v>47797</v>
      </c>
      <c r="G30" s="7">
        <v>16321</v>
      </c>
      <c r="H30" s="8">
        <f t="shared" si="1"/>
        <v>192.8558299123828</v>
      </c>
    </row>
    <row r="31" spans="1:8" ht="15.75" customHeight="1">
      <c r="A31" s="56"/>
      <c r="B31" s="6" t="s">
        <v>26</v>
      </c>
      <c r="C31" s="7">
        <v>3786</v>
      </c>
      <c r="D31" s="7">
        <v>3120</v>
      </c>
      <c r="E31" s="8">
        <f t="shared" si="0"/>
        <v>21.346153846153836</v>
      </c>
      <c r="F31" s="7">
        <v>59479</v>
      </c>
      <c r="G31" s="7">
        <v>41934</v>
      </c>
      <c r="H31" s="8">
        <f t="shared" si="1"/>
        <v>41.83955739972338</v>
      </c>
    </row>
    <row r="32" spans="1:8" ht="16.5" customHeight="1">
      <c r="A32" s="56"/>
      <c r="B32" s="6" t="s">
        <v>27</v>
      </c>
      <c r="C32" s="7">
        <v>2977</v>
      </c>
      <c r="D32" s="7">
        <v>2472</v>
      </c>
      <c r="E32" s="8">
        <f t="shared" si="0"/>
        <v>20.428802588996753</v>
      </c>
      <c r="F32" s="7">
        <v>97542</v>
      </c>
      <c r="G32" s="7">
        <v>35483</v>
      </c>
      <c r="H32" s="8">
        <f t="shared" si="1"/>
        <v>174.89783840148806</v>
      </c>
    </row>
    <row r="33" spans="1:8" ht="15.75">
      <c r="A33" s="56"/>
      <c r="B33" s="6" t="s">
        <v>28</v>
      </c>
      <c r="C33" s="7">
        <v>28489</v>
      </c>
      <c r="D33" s="7">
        <v>22225</v>
      </c>
      <c r="E33" s="8">
        <f t="shared" si="0"/>
        <v>28.184476940382442</v>
      </c>
      <c r="F33" s="7">
        <v>496529</v>
      </c>
      <c r="G33" s="7">
        <v>258087</v>
      </c>
      <c r="H33" s="8">
        <f t="shared" si="1"/>
        <v>92.388225675838</v>
      </c>
    </row>
    <row r="34" spans="1:8" ht="16.5" customHeight="1">
      <c r="A34" s="56" t="s">
        <v>3</v>
      </c>
      <c r="B34" s="6" t="s">
        <v>29</v>
      </c>
      <c r="C34" s="7">
        <v>15752</v>
      </c>
      <c r="D34" s="7">
        <v>11478</v>
      </c>
      <c r="E34" s="8">
        <f t="shared" si="0"/>
        <v>37.23645234361388</v>
      </c>
      <c r="F34" s="7">
        <v>165938</v>
      </c>
      <c r="G34" s="7">
        <v>139501</v>
      </c>
      <c r="H34" s="8">
        <f t="shared" si="1"/>
        <v>18.951118629973983</v>
      </c>
    </row>
    <row r="35" spans="1:8" ht="15.75">
      <c r="A35" s="56"/>
      <c r="B35" s="6" t="s">
        <v>30</v>
      </c>
      <c r="C35" s="7">
        <v>1787</v>
      </c>
      <c r="D35" s="7">
        <v>923</v>
      </c>
      <c r="E35" s="8">
        <f t="shared" si="0"/>
        <v>93.60780065005416</v>
      </c>
      <c r="F35" s="7">
        <v>6846</v>
      </c>
      <c r="G35" s="7">
        <v>2804</v>
      </c>
      <c r="H35" s="8">
        <f t="shared" si="1"/>
        <v>144.151212553495</v>
      </c>
    </row>
    <row r="36" spans="1:8" ht="16.5" customHeight="1">
      <c r="A36" s="56"/>
      <c r="B36" s="6" t="s">
        <v>31</v>
      </c>
      <c r="C36" s="7">
        <v>716</v>
      </c>
      <c r="D36" s="7">
        <v>812</v>
      </c>
      <c r="E36" s="8">
        <f t="shared" si="0"/>
        <v>-11.822660098522164</v>
      </c>
      <c r="F36" s="7">
        <v>9884</v>
      </c>
      <c r="G36" s="7">
        <v>14203</v>
      </c>
      <c r="H36" s="8">
        <f t="shared" si="1"/>
        <v>-30.409068506653526</v>
      </c>
    </row>
    <row r="37" spans="1:8" ht="19.5" customHeight="1">
      <c r="A37" s="56"/>
      <c r="B37" s="10" t="s">
        <v>32</v>
      </c>
      <c r="C37" s="7">
        <v>89</v>
      </c>
      <c r="D37" s="7">
        <v>114</v>
      </c>
      <c r="E37" s="8">
        <f t="shared" si="0"/>
        <v>-21.92982456140351</v>
      </c>
      <c r="F37" s="7">
        <v>1649</v>
      </c>
      <c r="G37" s="7">
        <v>1218</v>
      </c>
      <c r="H37" s="8">
        <f t="shared" si="1"/>
        <v>35.38587848932677</v>
      </c>
    </row>
    <row r="38" spans="1:8" ht="19.5" customHeight="1">
      <c r="A38" s="56"/>
      <c r="B38" s="10" t="s">
        <v>33</v>
      </c>
      <c r="C38" s="7">
        <v>18344</v>
      </c>
      <c r="D38" s="7">
        <v>13327</v>
      </c>
      <c r="E38" s="8">
        <f t="shared" si="0"/>
        <v>37.64538155623922</v>
      </c>
      <c r="F38" s="7">
        <v>184317</v>
      </c>
      <c r="G38" s="7">
        <v>157726</v>
      </c>
      <c r="H38" s="8">
        <f t="shared" si="1"/>
        <v>16.85898330015343</v>
      </c>
    </row>
    <row r="39" spans="1:8" ht="19.5" customHeight="1">
      <c r="A39" s="57" t="s">
        <v>4</v>
      </c>
      <c r="B39" s="9" t="s">
        <v>40</v>
      </c>
      <c r="C39" s="7">
        <v>150</v>
      </c>
      <c r="D39" s="7">
        <v>120</v>
      </c>
      <c r="E39" s="8">
        <f t="shared" si="0"/>
        <v>25</v>
      </c>
      <c r="F39" s="7">
        <v>3154</v>
      </c>
      <c r="G39" s="7">
        <v>1397</v>
      </c>
      <c r="H39" s="8">
        <f t="shared" si="1"/>
        <v>125.76950608446671</v>
      </c>
    </row>
    <row r="40" spans="1:8" ht="15.75">
      <c r="A40" s="57"/>
      <c r="B40" s="9" t="s">
        <v>34</v>
      </c>
      <c r="C40" s="7">
        <v>1246</v>
      </c>
      <c r="D40" s="7">
        <v>760</v>
      </c>
      <c r="E40" s="8">
        <f t="shared" si="0"/>
        <v>63.947368421052644</v>
      </c>
      <c r="F40" s="7">
        <v>13586</v>
      </c>
      <c r="G40" s="7">
        <v>3809</v>
      </c>
      <c r="H40" s="8">
        <f t="shared" si="1"/>
        <v>256.68154371226046</v>
      </c>
    </row>
    <row r="41" spans="1:8" ht="15.75">
      <c r="A41" s="58"/>
      <c r="B41" s="10" t="s">
        <v>35</v>
      </c>
      <c r="C41" s="7">
        <v>1396</v>
      </c>
      <c r="D41" s="7">
        <v>880</v>
      </c>
      <c r="E41" s="8">
        <f t="shared" si="0"/>
        <v>58.63636363636364</v>
      </c>
      <c r="F41" s="7">
        <v>16740</v>
      </c>
      <c r="G41" s="7">
        <v>5206</v>
      </c>
      <c r="H41" s="8">
        <f t="shared" si="1"/>
        <v>221.5520553207837</v>
      </c>
    </row>
    <row r="42" spans="1:8" ht="15.75">
      <c r="A42" s="52"/>
      <c r="B42" s="6" t="s">
        <v>65</v>
      </c>
      <c r="C42" s="7">
        <v>329</v>
      </c>
      <c r="D42" s="7">
        <v>644</v>
      </c>
      <c r="E42" s="8">
        <f t="shared" si="0"/>
        <v>-48.91304347826087</v>
      </c>
      <c r="F42" s="7">
        <v>5870</v>
      </c>
      <c r="G42" s="7">
        <v>5646</v>
      </c>
      <c r="H42" s="8">
        <f t="shared" si="1"/>
        <v>3.967410556145934</v>
      </c>
    </row>
    <row r="43" spans="1:8" ht="15.75">
      <c r="A43" s="53"/>
      <c r="B43" s="6" t="s">
        <v>36</v>
      </c>
      <c r="C43" s="7">
        <v>1161083</v>
      </c>
      <c r="D43" s="7">
        <v>1073340</v>
      </c>
      <c r="E43" s="8">
        <f t="shared" si="0"/>
        <v>8.174762889671495</v>
      </c>
      <c r="F43" s="7">
        <v>15654579</v>
      </c>
      <c r="G43" s="7">
        <v>14588923</v>
      </c>
      <c r="H43" s="8">
        <f t="shared" si="1"/>
        <v>7.304555654999345</v>
      </c>
    </row>
  </sheetData>
  <sheetProtection/>
  <mergeCells count="7">
    <mergeCell ref="A34:A38"/>
    <mergeCell ref="A39:A41"/>
    <mergeCell ref="A1:H1"/>
    <mergeCell ref="A2:B2"/>
    <mergeCell ref="A3:A20"/>
    <mergeCell ref="A21:A24"/>
    <mergeCell ref="A25:A33"/>
  </mergeCells>
  <printOptions horizontalCentered="1"/>
  <pageMargins left="0.3937007874015748" right="0.3937007874015748" top="0.3937007874015748" bottom="0.3937007874015748" header="0.3937007874015748" footer="0.393700787401574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43"/>
  <sheetViews>
    <sheetView tabSelected="1" view="pageBreakPreview" zoomScaleSheetLayoutView="100" zoomScalePageLayoutView="0" workbookViewId="0" topLeftCell="A31">
      <selection activeCell="C49" sqref="C49"/>
    </sheetView>
  </sheetViews>
  <sheetFormatPr defaultColWidth="9.00390625" defaultRowHeight="16.5"/>
  <cols>
    <col min="1" max="1" width="2.25390625" style="11" customWidth="1"/>
    <col min="2" max="2" width="30.00390625" style="11" customWidth="1"/>
    <col min="3" max="5" width="14.00390625" style="11" customWidth="1"/>
    <col min="6" max="8" width="14.125" style="11" customWidth="1"/>
    <col min="9" max="16384" width="9.00390625" style="11" customWidth="1"/>
  </cols>
  <sheetData>
    <row r="1" spans="1:8" ht="76.5" customHeight="1">
      <c r="A1" s="62" t="str">
        <f>Sheet3!A1</f>
        <v>表2-2  106年12月及1至12月中華民國國民出國人數及成長率－按目的地分
Table 2-2 Outbound Departures of Nationals of the Republic
of China by Destination, December &amp; January-December, 2017</v>
      </c>
      <c r="B1" s="62"/>
      <c r="C1" s="62"/>
      <c r="D1" s="62"/>
      <c r="E1" s="62"/>
      <c r="F1" s="62"/>
      <c r="G1" s="62"/>
      <c r="H1" s="62"/>
    </row>
    <row r="2" spans="1:16" ht="70.5" customHeight="1">
      <c r="A2" s="63" t="s">
        <v>42</v>
      </c>
      <c r="B2" s="64"/>
      <c r="C2" s="49" t="str">
        <f>Sheet3!C2</f>
        <v>106年12月December, 2017</v>
      </c>
      <c r="D2" s="49" t="str">
        <f>Sheet3!D2</f>
        <v>105年12月December, 2016</v>
      </c>
      <c r="E2" s="50" t="s">
        <v>58</v>
      </c>
      <c r="F2" s="49" t="str">
        <f>Sheet3!F2</f>
        <v>106年1-12月
Jan.-Dec., 
2017</v>
      </c>
      <c r="G2" s="49" t="str">
        <f>Sheet3!G2</f>
        <v>105年1-12月
Jan.-Dec.,
 2016</v>
      </c>
      <c r="H2" s="50" t="s">
        <v>58</v>
      </c>
      <c r="I2" s="12"/>
      <c r="J2" s="12"/>
      <c r="K2" s="13"/>
      <c r="L2" s="13"/>
      <c r="M2" s="13"/>
      <c r="N2" s="13"/>
      <c r="O2" s="13"/>
      <c r="P2" s="13"/>
    </row>
    <row r="3" spans="1:8" ht="15.75" customHeight="1">
      <c r="A3" s="14" t="s">
        <v>43</v>
      </c>
      <c r="B3" s="15"/>
      <c r="C3" s="16">
        <f>Sheet3!C20</f>
        <v>1063679</v>
      </c>
      <c r="D3" s="17">
        <f>Sheet3!D20</f>
        <v>989345</v>
      </c>
      <c r="E3" s="18">
        <f>IF(D3=0,"-",((C3/D3)-1)*100)</f>
        <v>7.513455872319574</v>
      </c>
      <c r="F3" s="16">
        <f>Sheet3!F20</f>
        <v>14253762</v>
      </c>
      <c r="G3" s="17">
        <f>Sheet3!G20</f>
        <v>13539067</v>
      </c>
      <c r="H3" s="19">
        <f>IF(G3=0,"-",((F3/G3)-1)*100)</f>
        <v>5.2787610844971855</v>
      </c>
    </row>
    <row r="4" spans="1:8" ht="15.75" customHeight="1">
      <c r="A4" s="20"/>
      <c r="B4" s="21" t="s">
        <v>5</v>
      </c>
      <c r="C4" s="22">
        <f>Sheet3!C3</f>
        <v>142061</v>
      </c>
      <c r="D4" s="23">
        <f>Sheet3!D3</f>
        <v>147153</v>
      </c>
      <c r="E4" s="24">
        <f>IF(D4=0,"-",((C4/D4)-1)*100)</f>
        <v>-3.4603439957051507</v>
      </c>
      <c r="F4" s="22">
        <f>Sheet3!F3</f>
        <v>1773252</v>
      </c>
      <c r="G4" s="23">
        <f>Sheet3!G3</f>
        <v>1902647</v>
      </c>
      <c r="H4" s="25">
        <f>IF(G4=0,"-",((F4/G4)-1)*100)</f>
        <v>-6.800788585586293</v>
      </c>
    </row>
    <row r="5" spans="1:8" ht="15.75">
      <c r="A5" s="20"/>
      <c r="B5" s="21" t="s">
        <v>73</v>
      </c>
      <c r="C5" s="22">
        <f>Sheet3!C4</f>
        <v>48090</v>
      </c>
      <c r="D5" s="23">
        <f>Sheet3!D4</f>
        <v>52352</v>
      </c>
      <c r="E5" s="24">
        <f>IF(D5=0,"-",((C5/D5)-1)*100)</f>
        <v>-8.141045232273836</v>
      </c>
      <c r="F5" s="22">
        <f>Sheet3!F4</f>
        <v>589147</v>
      </c>
      <c r="G5" s="23">
        <f>Sheet3!G4</f>
        <v>598850</v>
      </c>
      <c r="H5" s="25">
        <f>IF(G5=0,"-",((F5/G5)-1)*100)</f>
        <v>-1.6202721883610272</v>
      </c>
    </row>
    <row r="6" spans="1:8" ht="15.75">
      <c r="A6" s="20"/>
      <c r="B6" s="21" t="s">
        <v>41</v>
      </c>
      <c r="C6" s="22">
        <f>Sheet3!C5</f>
        <v>298932</v>
      </c>
      <c r="D6" s="23">
        <f>Sheet3!D5</f>
        <v>284518</v>
      </c>
      <c r="E6" s="24">
        <f aca="true" t="shared" si="0" ref="E6:E11">IF(D6=0,"-",((C6/D6)-1)*100)</f>
        <v>5.066111810149088</v>
      </c>
      <c r="F6" s="22">
        <f>Sheet3!F5</f>
        <v>3928352</v>
      </c>
      <c r="G6" s="23">
        <f>Sheet3!G5</f>
        <v>3685477</v>
      </c>
      <c r="H6" s="25">
        <f aca="true" t="shared" si="1" ref="H6:H11">IF(G6=0,"-",((F6/G6)-1)*100)</f>
        <v>6.590056049732507</v>
      </c>
    </row>
    <row r="7" spans="1:8" ht="15.75">
      <c r="A7" s="20"/>
      <c r="B7" s="21" t="s">
        <v>6</v>
      </c>
      <c r="C7" s="22">
        <f>Sheet3!C6</f>
        <v>321203</v>
      </c>
      <c r="D7" s="23">
        <f>Sheet3!D6</f>
        <v>285212</v>
      </c>
      <c r="E7" s="24">
        <f t="shared" si="0"/>
        <v>12.619034262233008</v>
      </c>
      <c r="F7" s="22">
        <f>Sheet3!F6</f>
        <v>4615873</v>
      </c>
      <c r="G7" s="23">
        <f>Sheet3!G6</f>
        <v>4295240</v>
      </c>
      <c r="H7" s="25">
        <f t="shared" si="1"/>
        <v>7.4648448049468685</v>
      </c>
    </row>
    <row r="8" spans="1:8" ht="15.75">
      <c r="A8" s="20"/>
      <c r="B8" s="21" t="s">
        <v>57</v>
      </c>
      <c r="C8" s="22">
        <f>Sheet3!C7</f>
        <v>72095</v>
      </c>
      <c r="D8" s="23">
        <f>Sheet3!D7</f>
        <v>61355</v>
      </c>
      <c r="E8" s="24">
        <f t="shared" si="0"/>
        <v>17.50468584467444</v>
      </c>
      <c r="F8" s="22">
        <f>Sheet3!F7</f>
        <v>888526</v>
      </c>
      <c r="G8" s="23">
        <f>Sheet3!G7</f>
        <v>808420</v>
      </c>
      <c r="H8" s="25">
        <f t="shared" si="1"/>
        <v>9.908958214789344</v>
      </c>
    </row>
    <row r="9" spans="1:8" ht="15.75">
      <c r="A9" s="20"/>
      <c r="B9" s="21" t="s">
        <v>7</v>
      </c>
      <c r="C9" s="22">
        <f>Sheet3!C8</f>
        <v>18465</v>
      </c>
      <c r="D9" s="23">
        <f>Sheet3!D8</f>
        <v>18005</v>
      </c>
      <c r="E9" s="24">
        <f t="shared" si="0"/>
        <v>2.5548458761455173</v>
      </c>
      <c r="F9" s="22">
        <f>Sheet3!F8</f>
        <v>326634</v>
      </c>
      <c r="G9" s="23">
        <f>Sheet3!G8</f>
        <v>319915</v>
      </c>
      <c r="H9" s="25">
        <f t="shared" si="1"/>
        <v>2.1002453776784558</v>
      </c>
    </row>
    <row r="10" spans="1:8" ht="15.75">
      <c r="A10" s="20"/>
      <c r="B10" s="21" t="s">
        <v>8</v>
      </c>
      <c r="C10" s="22">
        <f>Sheet3!C9</f>
        <v>17503</v>
      </c>
      <c r="D10" s="23">
        <f>Sheet3!D9</f>
        <v>16383</v>
      </c>
      <c r="E10" s="24">
        <f t="shared" si="0"/>
        <v>6.836354757980834</v>
      </c>
      <c r="F10" s="22">
        <f>Sheet3!F9</f>
        <v>296370</v>
      </c>
      <c r="G10" s="23">
        <f>Sheet3!G9</f>
        <v>245298</v>
      </c>
      <c r="H10" s="25">
        <f t="shared" si="1"/>
        <v>20.820389893109613</v>
      </c>
    </row>
    <row r="11" spans="1:8" ht="15.75">
      <c r="A11" s="20"/>
      <c r="B11" s="21" t="s">
        <v>9</v>
      </c>
      <c r="C11" s="22">
        <f>Sheet3!C10</f>
        <v>45755</v>
      </c>
      <c r="D11" s="23">
        <f>Sheet3!D10</f>
        <v>33982</v>
      </c>
      <c r="E11" s="24">
        <f t="shared" si="0"/>
        <v>34.64481195927256</v>
      </c>
      <c r="F11" s="22">
        <f>Sheet3!F10</f>
        <v>553804</v>
      </c>
      <c r="G11" s="23">
        <f>Sheet3!G10</f>
        <v>532787</v>
      </c>
      <c r="H11" s="25">
        <f t="shared" si="1"/>
        <v>3.9447283811354206</v>
      </c>
    </row>
    <row r="12" spans="1:8" ht="15.75">
      <c r="A12" s="20"/>
      <c r="B12" s="21" t="s">
        <v>10</v>
      </c>
      <c r="C12" s="22">
        <f>Sheet3!C11</f>
        <v>15199</v>
      </c>
      <c r="D12" s="23">
        <f>Sheet3!D11</f>
        <v>15891</v>
      </c>
      <c r="E12" s="24">
        <f aca="true" t="shared" si="2" ref="E12:E20">IF(D12=0,"-",((C12/D12)-1)*100)</f>
        <v>-4.354666163237053</v>
      </c>
      <c r="F12" s="22">
        <f>Sheet3!F11</f>
        <v>236597</v>
      </c>
      <c r="G12" s="23">
        <f>Sheet3!G11</f>
        <v>231801</v>
      </c>
      <c r="H12" s="25">
        <f aca="true" t="shared" si="3" ref="H12:H20">IF(G12=0,"-",((F12/G12)-1)*100)</f>
        <v>2.0690160957027803</v>
      </c>
    </row>
    <row r="13" spans="1:8" ht="15.75">
      <c r="A13" s="20"/>
      <c r="B13" s="21" t="s">
        <v>11</v>
      </c>
      <c r="C13" s="22">
        <f>Sheet3!C12</f>
        <v>9777</v>
      </c>
      <c r="D13" s="23">
        <f>Sheet3!D12</f>
        <v>12388</v>
      </c>
      <c r="E13" s="24">
        <f t="shared" si="2"/>
        <v>-21.076848563125605</v>
      </c>
      <c r="F13" s="22">
        <f>Sheet3!F12</f>
        <v>177960</v>
      </c>
      <c r="G13" s="23">
        <f>Sheet3!G12</f>
        <v>175738</v>
      </c>
      <c r="H13" s="25">
        <f t="shared" si="3"/>
        <v>1.2643822053283849</v>
      </c>
    </row>
    <row r="14" spans="1:8" ht="15.75">
      <c r="A14" s="20"/>
      <c r="B14" s="21" t="s">
        <v>12</v>
      </c>
      <c r="C14" s="22">
        <f>Sheet3!C13</f>
        <v>47</v>
      </c>
      <c r="D14" s="23">
        <f>Sheet3!D13</f>
        <v>31</v>
      </c>
      <c r="E14" s="24">
        <f t="shared" si="2"/>
        <v>51.61290322580645</v>
      </c>
      <c r="F14" s="22">
        <f>Sheet3!F13</f>
        <v>801</v>
      </c>
      <c r="G14" s="23">
        <f>Sheet3!G13</f>
        <v>540</v>
      </c>
      <c r="H14" s="25">
        <f t="shared" si="3"/>
        <v>48.33333333333334</v>
      </c>
    </row>
    <row r="15" spans="1:8" ht="15.75">
      <c r="A15" s="20"/>
      <c r="B15" s="21" t="s">
        <v>13</v>
      </c>
      <c r="C15" s="22">
        <f>Sheet3!C14</f>
        <v>49809</v>
      </c>
      <c r="D15" s="23">
        <f>Sheet3!D14</f>
        <v>40327</v>
      </c>
      <c r="E15" s="24">
        <f t="shared" si="2"/>
        <v>23.51278299898332</v>
      </c>
      <c r="F15" s="22">
        <f>Sheet3!F14</f>
        <v>564002</v>
      </c>
      <c r="G15" s="23">
        <f>Sheet3!G14</f>
        <v>465944</v>
      </c>
      <c r="H15" s="25">
        <f t="shared" si="3"/>
        <v>21.045018285459193</v>
      </c>
    </row>
    <row r="16" spans="1:8" ht="15.75">
      <c r="A16" s="26"/>
      <c r="B16" s="21" t="s">
        <v>15</v>
      </c>
      <c r="C16" s="22">
        <f>Sheet3!C15</f>
        <v>2490</v>
      </c>
      <c r="D16" s="23">
        <f>Sheet3!D15</f>
        <v>2305</v>
      </c>
      <c r="E16" s="24">
        <f t="shared" si="2"/>
        <v>8.026030368763548</v>
      </c>
      <c r="F16" s="22">
        <f>Sheet3!F15</f>
        <v>26200</v>
      </c>
      <c r="G16" s="23">
        <f>Sheet3!G15</f>
        <v>25196</v>
      </c>
      <c r="H16" s="25">
        <f t="shared" si="3"/>
        <v>3.9847594856326385</v>
      </c>
    </row>
    <row r="17" spans="1:8" ht="15.75">
      <c r="A17" s="26"/>
      <c r="B17" s="21" t="s">
        <v>52</v>
      </c>
      <c r="C17" s="22">
        <f>Sheet3!C16</f>
        <v>8193</v>
      </c>
      <c r="D17" s="23">
        <f>Sheet3!D16</f>
        <v>6035</v>
      </c>
      <c r="E17" s="24">
        <f>IF(D17=0,"-",((C17/D17)-1)*100)</f>
        <v>35.75807787903893</v>
      </c>
      <c r="F17" s="22">
        <f>Sheet3!F16</f>
        <v>82888</v>
      </c>
      <c r="G17" s="23">
        <f>Sheet3!G16</f>
        <v>67281</v>
      </c>
      <c r="H17" s="25">
        <f>IF(G17=0,"-",((F17/G17)-1)*100)</f>
        <v>23.19674202226483</v>
      </c>
    </row>
    <row r="18" spans="1:8" ht="15.75">
      <c r="A18" s="26"/>
      <c r="B18" s="21" t="s">
        <v>68</v>
      </c>
      <c r="C18" s="22">
        <f>Sheet3!C17</f>
        <v>4116</v>
      </c>
      <c r="D18" s="23">
        <f>Sheet3!D17</f>
        <v>4376</v>
      </c>
      <c r="E18" s="24">
        <f>IF(D18=0,"-",((C18/D18)-1)*100)</f>
        <v>-5.941499085923219</v>
      </c>
      <c r="F18" s="22">
        <f>Sheet3!F17</f>
        <v>68210</v>
      </c>
      <c r="G18" s="23">
        <f>Sheet3!G17</f>
        <v>79066</v>
      </c>
      <c r="H18" s="25">
        <f>IF(G18=0,"-",((F18/G18)-1)*100)</f>
        <v>-13.730301267295674</v>
      </c>
    </row>
    <row r="19" spans="1:8" ht="15.75">
      <c r="A19" s="26"/>
      <c r="B19" s="21" t="s">
        <v>59</v>
      </c>
      <c r="C19" s="22">
        <f>Sheet3!C18</f>
        <v>5182</v>
      </c>
      <c r="D19" s="23">
        <f>Sheet3!D18</f>
        <v>4199</v>
      </c>
      <c r="E19" s="24">
        <f>IF(D19=0,"-",((C19/D19)-1)*100)</f>
        <v>23.410335794236726</v>
      </c>
      <c r="F19" s="22">
        <f>Sheet3!F18</f>
        <v>63795</v>
      </c>
      <c r="G19" s="23">
        <f>Sheet3!G18</f>
        <v>69564</v>
      </c>
      <c r="H19" s="25">
        <f>IF(G19=0,"-",((F19/G19)-1)*100)</f>
        <v>-8.293082628946003</v>
      </c>
    </row>
    <row r="20" spans="1:8" ht="15.75">
      <c r="A20" s="27"/>
      <c r="B20" s="28" t="s">
        <v>44</v>
      </c>
      <c r="C20" s="22">
        <f>Sheet3!C19</f>
        <v>4762</v>
      </c>
      <c r="D20" s="23">
        <f>Sheet3!D19</f>
        <v>4833</v>
      </c>
      <c r="E20" s="24">
        <f t="shared" si="2"/>
        <v>-1.4690668321953204</v>
      </c>
      <c r="F20" s="22">
        <f>Sheet3!F19</f>
        <v>61351</v>
      </c>
      <c r="G20" s="23">
        <f>Sheet3!G19</f>
        <v>35303</v>
      </c>
      <c r="H20" s="25">
        <f t="shared" si="3"/>
        <v>73.78409766875336</v>
      </c>
    </row>
    <row r="21" spans="1:8" ht="15.75" customHeight="1">
      <c r="A21" s="30" t="s">
        <v>45</v>
      </c>
      <c r="B21" s="15"/>
      <c r="C21" s="16">
        <f>Sheet3!C24</f>
        <v>48846</v>
      </c>
      <c r="D21" s="17">
        <f>Sheet3!D24</f>
        <v>46919</v>
      </c>
      <c r="E21" s="18">
        <f aca="true" t="shared" si="4" ref="E21:E41">IF(D21=0,"-",((C21/D21)-1)*100)</f>
        <v>4.1070781559709335</v>
      </c>
      <c r="F21" s="16">
        <f>Sheet3!F24</f>
        <v>697361</v>
      </c>
      <c r="G21" s="17">
        <f>Sheet3!G24</f>
        <v>623191</v>
      </c>
      <c r="H21" s="19">
        <f aca="true" t="shared" si="5" ref="H21:H41">IF(G21=0,"-",((F21/G21)-1)*100)</f>
        <v>11.901648130348486</v>
      </c>
    </row>
    <row r="22" spans="1:8" ht="16.5" customHeight="1">
      <c r="A22" s="20"/>
      <c r="B22" s="21" t="s">
        <v>56</v>
      </c>
      <c r="C22" s="22">
        <f>Sheet3!C21</f>
        <v>40490</v>
      </c>
      <c r="D22" s="23">
        <f>Sheet3!D21</f>
        <v>41112</v>
      </c>
      <c r="E22" s="24">
        <f t="shared" si="4"/>
        <v>-1.5129402607511167</v>
      </c>
      <c r="F22" s="22">
        <f>Sheet3!F21</f>
        <v>574512</v>
      </c>
      <c r="G22" s="23">
        <f>Sheet3!G21</f>
        <v>527099</v>
      </c>
      <c r="H22" s="25">
        <f t="shared" si="5"/>
        <v>8.995084414882214</v>
      </c>
    </row>
    <row r="23" spans="1:8" ht="15.75">
      <c r="A23" s="20"/>
      <c r="B23" s="21" t="s">
        <v>18</v>
      </c>
      <c r="C23" s="22">
        <f>Sheet3!C22</f>
        <v>7776</v>
      </c>
      <c r="D23" s="23">
        <f>Sheet3!D22</f>
        <v>5439</v>
      </c>
      <c r="E23" s="24">
        <f>IF(D23=0,"-",((C23/D23)-1)*100)</f>
        <v>42.967457253171546</v>
      </c>
      <c r="F23" s="22">
        <f>Sheet3!F22</f>
        <v>114828</v>
      </c>
      <c r="G23" s="23">
        <f>Sheet3!G22</f>
        <v>93405</v>
      </c>
      <c r="H23" s="25">
        <f t="shared" si="5"/>
        <v>22.935603019110328</v>
      </c>
    </row>
    <row r="24" spans="1:8" ht="15.75">
      <c r="A24" s="31"/>
      <c r="B24" s="28" t="s">
        <v>46</v>
      </c>
      <c r="C24" s="22">
        <f>Sheet3!C23</f>
        <v>580</v>
      </c>
      <c r="D24" s="23">
        <f>Sheet3!D23</f>
        <v>368</v>
      </c>
      <c r="E24" s="24">
        <f>IF(D24=0,"-",((C24/D24)-1)*100)</f>
        <v>57.6086956521739</v>
      </c>
      <c r="F24" s="22">
        <f>Sheet3!F23</f>
        <v>8021</v>
      </c>
      <c r="G24" s="23">
        <f>Sheet3!G23</f>
        <v>2687</v>
      </c>
      <c r="H24" s="25">
        <f t="shared" si="5"/>
        <v>198.51135094901377</v>
      </c>
    </row>
    <row r="25" spans="1:8" ht="15.75" customHeight="1">
      <c r="A25" s="14" t="s">
        <v>47</v>
      </c>
      <c r="B25" s="15"/>
      <c r="C25" s="16">
        <f>Sheet3!C33</f>
        <v>28489</v>
      </c>
      <c r="D25" s="17">
        <f>Sheet3!D33</f>
        <v>22225</v>
      </c>
      <c r="E25" s="18">
        <f t="shared" si="4"/>
        <v>28.184476940382442</v>
      </c>
      <c r="F25" s="16">
        <f>Sheet3!F33</f>
        <v>496529</v>
      </c>
      <c r="G25" s="17">
        <f>Sheet3!G33</f>
        <v>258087</v>
      </c>
      <c r="H25" s="19">
        <f t="shared" si="5"/>
        <v>92.388225675838</v>
      </c>
    </row>
    <row r="26" spans="1:8" ht="16.5" customHeight="1">
      <c r="A26" s="65"/>
      <c r="B26" s="21" t="s">
        <v>21</v>
      </c>
      <c r="C26" s="22">
        <f>Sheet3!C25</f>
        <v>4341</v>
      </c>
      <c r="D26" s="23">
        <f>Sheet3!D25</f>
        <v>3914</v>
      </c>
      <c r="E26" s="24">
        <f t="shared" si="4"/>
        <v>10.909555442003072</v>
      </c>
      <c r="F26" s="22">
        <f>Sheet3!F25</f>
        <v>66720</v>
      </c>
      <c r="G26" s="23">
        <f>Sheet3!G25</f>
        <v>46461</v>
      </c>
      <c r="H26" s="25">
        <f t="shared" si="5"/>
        <v>43.60431329502163</v>
      </c>
    </row>
    <row r="27" spans="1:8" ht="15.75">
      <c r="A27" s="66"/>
      <c r="B27" s="21" t="s">
        <v>22</v>
      </c>
      <c r="C27" s="22">
        <f>Sheet3!C26</f>
        <v>4870</v>
      </c>
      <c r="D27" s="23">
        <f>Sheet3!D26</f>
        <v>4190</v>
      </c>
      <c r="E27" s="24">
        <f aca="true" t="shared" si="6" ref="E27:E33">IF(D27=0,"-",((C27/D27)-1)*100)</f>
        <v>16.229116945107403</v>
      </c>
      <c r="F27" s="22">
        <f>Sheet3!F26</f>
        <v>95850</v>
      </c>
      <c r="G27" s="23">
        <f>Sheet3!G26</f>
        <v>66454</v>
      </c>
      <c r="H27" s="25">
        <f t="shared" si="5"/>
        <v>44.23511000090288</v>
      </c>
    </row>
    <row r="28" spans="1:8" ht="15.75">
      <c r="A28" s="66"/>
      <c r="B28" s="21" t="s">
        <v>23</v>
      </c>
      <c r="C28" s="22">
        <f>Sheet3!C27</f>
        <v>2292</v>
      </c>
      <c r="D28" s="23">
        <f>Sheet3!D27</f>
        <v>1935</v>
      </c>
      <c r="E28" s="24">
        <f t="shared" si="6"/>
        <v>18.44961240310077</v>
      </c>
      <c r="F28" s="22">
        <f>Sheet3!F27</f>
        <v>47346</v>
      </c>
      <c r="G28" s="23">
        <f>Sheet3!G27</f>
        <v>13054</v>
      </c>
      <c r="H28" s="25">
        <f t="shared" si="5"/>
        <v>262.6934273019764</v>
      </c>
    </row>
    <row r="29" spans="1:8" ht="15.75">
      <c r="A29" s="66"/>
      <c r="B29" s="21" t="s">
        <v>24</v>
      </c>
      <c r="C29" s="22">
        <f>Sheet3!C28</f>
        <v>3768</v>
      </c>
      <c r="D29" s="23">
        <f>Sheet3!D28</f>
        <v>4250</v>
      </c>
      <c r="E29" s="24">
        <f t="shared" si="6"/>
        <v>-11.341176470588232</v>
      </c>
      <c r="F29" s="22">
        <f>Sheet3!F28</f>
        <v>66332</v>
      </c>
      <c r="G29" s="23">
        <f>Sheet3!G28</f>
        <v>32851</v>
      </c>
      <c r="H29" s="25">
        <f t="shared" si="5"/>
        <v>101.91774984018753</v>
      </c>
    </row>
    <row r="30" spans="1:8" ht="15.75">
      <c r="A30" s="66"/>
      <c r="B30" s="21" t="s">
        <v>25</v>
      </c>
      <c r="C30" s="22">
        <f>Sheet3!C29</f>
        <v>339</v>
      </c>
      <c r="D30" s="23">
        <f>Sheet3!D29</f>
        <v>301</v>
      </c>
      <c r="E30" s="24">
        <f t="shared" si="6"/>
        <v>12.624584717607966</v>
      </c>
      <c r="F30" s="22">
        <f>Sheet3!F29</f>
        <v>15463</v>
      </c>
      <c r="G30" s="23">
        <f>Sheet3!G29</f>
        <v>5529</v>
      </c>
      <c r="H30" s="25">
        <f t="shared" si="5"/>
        <v>179.67082655091335</v>
      </c>
    </row>
    <row r="31" spans="1:8" ht="15.75">
      <c r="A31" s="66"/>
      <c r="B31" s="21" t="s">
        <v>55</v>
      </c>
      <c r="C31" s="22">
        <f>Sheet3!C30</f>
        <v>6116</v>
      </c>
      <c r="D31" s="23">
        <f>Sheet3!D30</f>
        <v>2043</v>
      </c>
      <c r="E31" s="24">
        <f t="shared" si="6"/>
        <v>199.36368086147823</v>
      </c>
      <c r="F31" s="22">
        <f>Sheet3!F30</f>
        <v>47797</v>
      </c>
      <c r="G31" s="23">
        <f>Sheet3!G30</f>
        <v>16321</v>
      </c>
      <c r="H31" s="25">
        <f t="shared" si="5"/>
        <v>192.8558299123828</v>
      </c>
    </row>
    <row r="32" spans="1:8" ht="15.75">
      <c r="A32" s="66"/>
      <c r="B32" s="21" t="s">
        <v>26</v>
      </c>
      <c r="C32" s="22">
        <f>Sheet3!C31</f>
        <v>3786</v>
      </c>
      <c r="D32" s="23">
        <f>Sheet3!D31</f>
        <v>3120</v>
      </c>
      <c r="E32" s="24">
        <f t="shared" si="6"/>
        <v>21.346153846153836</v>
      </c>
      <c r="F32" s="22">
        <f>Sheet3!F31</f>
        <v>59479</v>
      </c>
      <c r="G32" s="23">
        <f>Sheet3!G31</f>
        <v>41934</v>
      </c>
      <c r="H32" s="25">
        <f t="shared" si="5"/>
        <v>41.83955739972338</v>
      </c>
    </row>
    <row r="33" spans="1:8" ht="15.75">
      <c r="A33" s="34"/>
      <c r="B33" s="28" t="s">
        <v>48</v>
      </c>
      <c r="C33" s="22">
        <f>Sheet3!C32</f>
        <v>2977</v>
      </c>
      <c r="D33" s="23">
        <f>Sheet3!D32</f>
        <v>2472</v>
      </c>
      <c r="E33" s="24">
        <f t="shared" si="6"/>
        <v>20.428802588996753</v>
      </c>
      <c r="F33" s="22">
        <f>Sheet3!F32</f>
        <v>97542</v>
      </c>
      <c r="G33" s="23">
        <f>Sheet3!G32</f>
        <v>35483</v>
      </c>
      <c r="H33" s="25">
        <f t="shared" si="5"/>
        <v>174.89783840148806</v>
      </c>
    </row>
    <row r="34" spans="1:8" ht="16.5" customHeight="1">
      <c r="A34" s="14" t="s">
        <v>49</v>
      </c>
      <c r="B34" s="15"/>
      <c r="C34" s="16">
        <f>Sheet3!C38</f>
        <v>18344</v>
      </c>
      <c r="D34" s="17">
        <f>Sheet3!D38</f>
        <v>13327</v>
      </c>
      <c r="E34" s="18">
        <f t="shared" si="4"/>
        <v>37.64538155623922</v>
      </c>
      <c r="F34" s="16">
        <f>Sheet3!F38</f>
        <v>184317</v>
      </c>
      <c r="G34" s="17">
        <f>Sheet3!G38</f>
        <v>157726</v>
      </c>
      <c r="H34" s="19">
        <f t="shared" si="5"/>
        <v>16.85898330015343</v>
      </c>
    </row>
    <row r="35" spans="1:8" ht="16.5" customHeight="1">
      <c r="A35" s="20"/>
      <c r="B35" s="21" t="s">
        <v>29</v>
      </c>
      <c r="C35" s="22">
        <f>Sheet3!C34</f>
        <v>15752</v>
      </c>
      <c r="D35" s="23">
        <f>Sheet3!D34</f>
        <v>11478</v>
      </c>
      <c r="E35" s="24">
        <f t="shared" si="4"/>
        <v>37.23645234361388</v>
      </c>
      <c r="F35" s="22">
        <f>Sheet3!F34</f>
        <v>165938</v>
      </c>
      <c r="G35" s="23">
        <f>Sheet3!G34</f>
        <v>139501</v>
      </c>
      <c r="H35" s="25">
        <f t="shared" si="5"/>
        <v>18.951118629973983</v>
      </c>
    </row>
    <row r="36" spans="1:8" ht="15.75">
      <c r="A36" s="33"/>
      <c r="B36" s="21" t="s">
        <v>30</v>
      </c>
      <c r="C36" s="22">
        <f>Sheet3!C35</f>
        <v>1787</v>
      </c>
      <c r="D36" s="23">
        <f>Sheet3!D35</f>
        <v>923</v>
      </c>
      <c r="E36" s="24">
        <f t="shared" si="4"/>
        <v>93.60780065005416</v>
      </c>
      <c r="F36" s="22">
        <f>Sheet3!F35</f>
        <v>6846</v>
      </c>
      <c r="G36" s="23">
        <f>Sheet3!G35</f>
        <v>2804</v>
      </c>
      <c r="H36" s="25">
        <f t="shared" si="5"/>
        <v>144.151212553495</v>
      </c>
    </row>
    <row r="37" spans="1:8" ht="15.75">
      <c r="A37" s="33"/>
      <c r="B37" s="21" t="s">
        <v>31</v>
      </c>
      <c r="C37" s="22">
        <f>Sheet3!C36</f>
        <v>716</v>
      </c>
      <c r="D37" s="23">
        <f>Sheet3!D36</f>
        <v>812</v>
      </c>
      <c r="E37" s="24">
        <f t="shared" si="4"/>
        <v>-11.822660098522164</v>
      </c>
      <c r="F37" s="22">
        <f>Sheet3!F36</f>
        <v>9884</v>
      </c>
      <c r="G37" s="23">
        <f>Sheet3!G36</f>
        <v>14203</v>
      </c>
      <c r="H37" s="25">
        <f t="shared" si="5"/>
        <v>-30.409068506653526</v>
      </c>
    </row>
    <row r="38" spans="1:8" ht="15.75">
      <c r="A38" s="31"/>
      <c r="B38" s="28" t="s">
        <v>50</v>
      </c>
      <c r="C38" s="22">
        <f>Sheet3!C37</f>
        <v>89</v>
      </c>
      <c r="D38" s="23">
        <f>Sheet3!D37</f>
        <v>114</v>
      </c>
      <c r="E38" s="32">
        <f t="shared" si="4"/>
        <v>-21.92982456140351</v>
      </c>
      <c r="F38" s="51">
        <f>Sheet3!F37</f>
        <v>1649</v>
      </c>
      <c r="G38" s="23">
        <f>Sheet3!G37</f>
        <v>1218</v>
      </c>
      <c r="H38" s="29">
        <f t="shared" si="5"/>
        <v>35.38587848932677</v>
      </c>
    </row>
    <row r="39" spans="1:8" ht="15.75">
      <c r="A39" s="35" t="s">
        <v>51</v>
      </c>
      <c r="B39" s="36"/>
      <c r="C39" s="46">
        <f>Sheet3!C41</f>
        <v>1396</v>
      </c>
      <c r="D39" s="47">
        <f>Sheet3!D41</f>
        <v>880</v>
      </c>
      <c r="E39" s="37">
        <f t="shared" si="4"/>
        <v>58.63636363636364</v>
      </c>
      <c r="F39" s="46">
        <f>Sheet3!F41</f>
        <v>16740</v>
      </c>
      <c r="G39" s="47">
        <f>Sheet3!G41</f>
        <v>5206</v>
      </c>
      <c r="H39" s="38">
        <f t="shared" si="5"/>
        <v>221.5520553207837</v>
      </c>
    </row>
    <row r="40" spans="1:8" ht="15.75">
      <c r="A40" s="39" t="s">
        <v>54</v>
      </c>
      <c r="B40" s="36"/>
      <c r="C40" s="40">
        <f>Sheet3!C42</f>
        <v>329</v>
      </c>
      <c r="D40" s="54">
        <f>Sheet3!D42</f>
        <v>644</v>
      </c>
      <c r="E40" s="41">
        <f t="shared" si="4"/>
        <v>-48.91304347826087</v>
      </c>
      <c r="F40" s="40">
        <f>Sheet3!F42</f>
        <v>5870</v>
      </c>
      <c r="G40" s="54">
        <f>Sheet3!G42</f>
        <v>5646</v>
      </c>
      <c r="H40" s="42">
        <f t="shared" si="5"/>
        <v>3.967410556145934</v>
      </c>
    </row>
    <row r="41" spans="1:8" s="45" customFormat="1" ht="15.75">
      <c r="A41" s="35" t="s">
        <v>36</v>
      </c>
      <c r="B41" s="43"/>
      <c r="C41" s="44">
        <f>Sheet3!C43</f>
        <v>1161083</v>
      </c>
      <c r="D41" s="55">
        <f>Sheet3!D43</f>
        <v>1073340</v>
      </c>
      <c r="E41" s="37">
        <f t="shared" si="4"/>
        <v>8.174762889671495</v>
      </c>
      <c r="F41" s="44">
        <f>Sheet3!F43</f>
        <v>15654579</v>
      </c>
      <c r="G41" s="55">
        <f>Sheet3!G43</f>
        <v>14588923</v>
      </c>
      <c r="H41" s="38">
        <f t="shared" si="5"/>
        <v>7.304555654999345</v>
      </c>
    </row>
    <row r="42" ht="15.75">
      <c r="A42" s="48" t="s">
        <v>74</v>
      </c>
    </row>
    <row r="43" spans="1:6" ht="15" customHeight="1">
      <c r="A43" s="67" t="s">
        <v>75</v>
      </c>
      <c r="B43" s="67"/>
      <c r="C43" s="67"/>
      <c r="D43" s="67"/>
      <c r="E43" s="67"/>
      <c r="F43" s="67"/>
    </row>
  </sheetData>
  <sheetProtection/>
  <mergeCells count="4">
    <mergeCell ref="A1:H1"/>
    <mergeCell ref="A2:B2"/>
    <mergeCell ref="A26:A32"/>
    <mergeCell ref="A43:F43"/>
  </mergeCells>
  <printOptions horizontalCentered="1"/>
  <pageMargins left="0.2755905511811024" right="0.2362204724409449" top="0.3937007874015748" bottom="0.3937007874015748" header="0.3937007874015748" footer="0.3937007874015748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王嬌麗</cp:lastModifiedBy>
  <cp:lastPrinted>2018-01-15T03:06:41Z</cp:lastPrinted>
  <dcterms:created xsi:type="dcterms:W3CDTF">2000-09-20T06:55:14Z</dcterms:created>
  <dcterms:modified xsi:type="dcterms:W3CDTF">2018-01-18T02:49:26Z</dcterms:modified>
  <cp:category/>
  <cp:version/>
  <cp:contentType/>
  <cp:contentStatus/>
</cp:coreProperties>
</file>