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0" windowWidth="9500" windowHeight="4730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'Sheet3'!#REF!</definedName>
    <definedName name="外部資料_1" localSheetId="2">'月刊用格式'!#REF!</definedName>
    <definedName name="外部資料_2" localSheetId="1">'Sheet3'!#REF!</definedName>
    <definedName name="外部資料_2" localSheetId="2">'月刊用格式'!#REF!</definedName>
    <definedName name="外部資料_3" localSheetId="2">'月刊用格式'!$A$5:$E$49</definedName>
    <definedName name="外部資料_4" localSheetId="2">'月刊用格式'!$F$5:$F$49</definedName>
    <definedName name="外部資料_5" localSheetId="1">'Sheet3'!$H$4:$H$49</definedName>
    <definedName name="外部資料_5" localSheetId="2">'月刊用格式'!$H$5:$H$49</definedName>
    <definedName name="外部資料_6" localSheetId="2">'月刊用格式'!$I$5:$I$49</definedName>
  </definedNames>
  <calcPr fullCalcOnLoad="1"/>
</workbook>
</file>

<file path=xl/sharedStrings.xml><?xml version="1.0" encoding="utf-8"?>
<sst xmlns="http://schemas.openxmlformats.org/spreadsheetml/2006/main" count="126" uniqueCount="83">
  <si>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</si>
  <si>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</si>
  <si>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</si>
  <si>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</si>
  <si>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</si>
  <si>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</si>
  <si>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</si>
  <si>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</si>
  <si>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</si>
  <si>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</si>
  <si>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</si>
  <si>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</si>
  <si>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</si>
  <si>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</si>
  <si>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</si>
  <si>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</si>
  <si>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</si>
  <si>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</si>
  <si>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</si>
  <si>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</si>
  <si>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</si>
  <si>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</si>
  <si>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</si>
  <si>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</si>
  <si>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</si>
  <si>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</si>
  <si>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</si>
  <si>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</si>
  <si>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</si>
  <si>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</si>
  <si>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</si>
  <si>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</si>
  <si>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</si>
  <si>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</si>
  <si>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</si>
  <si>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</si>
  <si>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</si>
  <si>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</si>
  <si>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</si>
  <si>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</si>
  <si>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</si>
  <si>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</si>
  <si>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</si>
  <si>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東南亞小計 Sub-Total</t>
  </si>
  <si>
    <t>瑞士 Switzerland</t>
  </si>
  <si>
    <t>香港.澳門 HongKong. Macao</t>
  </si>
  <si>
    <t>大陸 Mainland China</t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</si>
  <si>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</si>
  <si>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華僑旅客
</t>
    </r>
    <r>
      <rPr>
        <sz val="9"/>
        <rFont val="Times New Roman"/>
        <family val="1"/>
      </rPr>
      <t>Overseas
Chinese</t>
    </r>
  </si>
  <si>
    <r>
      <t xml:space="preserve">外籍旅客
</t>
    </r>
    <r>
      <rPr>
        <sz val="9"/>
        <rFont val="Times New Roman"/>
        <family val="1"/>
      </rPr>
      <t>Foreigners</t>
    </r>
  </si>
  <si>
    <t>亞洲  ASIA</t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</si>
  <si>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</si>
  <si>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</si>
  <si>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</si>
  <si>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</si>
  <si>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</si>
  <si>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</si>
  <si>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</si>
  <si>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</si>
  <si>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</si>
  <si>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</si>
  <si>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</si>
  <si>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t>越南 Vietnam</t>
  </si>
  <si>
    <t>註1: 本表華僑旅客包含大陸地區、港澳居民、無戶籍國民之來臺人數。</t>
  </si>
  <si>
    <t>越南 Vietnam</t>
  </si>
  <si>
    <t>英國 United Kingdom</t>
  </si>
  <si>
    <t>韓國 Korea,Republic of</t>
  </si>
  <si>
    <r>
      <t xml:space="preserve">香港.澳門 </t>
    </r>
    <r>
      <rPr>
        <sz val="9"/>
        <rFont val="新細明體"/>
        <family val="1"/>
      </rPr>
      <t>HongKong. Macao</t>
    </r>
  </si>
  <si>
    <r>
      <t xml:space="preserve">美國 </t>
    </r>
    <r>
      <rPr>
        <sz val="9"/>
        <rFont val="新細明體"/>
        <family val="1"/>
      </rPr>
      <t>United States of America</t>
    </r>
  </si>
  <si>
    <t>居住地
Residence</t>
  </si>
  <si>
    <t>比較 Change +-%</t>
  </si>
  <si>
    <t>俄羅斯 Russian Federation</t>
  </si>
  <si>
    <t>105</t>
  </si>
  <si>
    <t>1</t>
  </si>
  <si>
    <t>January</t>
  </si>
  <si>
    <t>7</t>
  </si>
  <si>
    <t>July</t>
  </si>
  <si>
    <t>韓國 Korea,Republic of</t>
  </si>
  <si>
    <t>美國 United States of America</t>
  </si>
  <si>
    <t>英國 United Kingdom</t>
  </si>
  <si>
    <t>俄羅斯 Russian Federation</t>
  </si>
  <si>
    <t>註2: 外籍勞工人次(含印尼、馬來西亞、菲律賓、泰國及越南)以持R簽證(停留6個月以上)入境人次計算, 105年1-7月計198,458人次。</t>
  </si>
  <si>
    <t>註3: 資料來源:內政部移民署提供。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</si>
</sst>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#,##0_);[Red]\(#,##0\)"/>
  </numFmts>
  <fonts count="50">
    <font>
      <sz val="12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sz val="9"/>
      <name val="Times New Roman"/>
      <family val="1"/>
    </font>
    <font>
      <b/>
      <sz val="11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0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1"/>
      <name val="Times New Roman"/>
      <family val="1"/>
    </font>
    <font>
      <b/>
      <sz val="12"/>
      <name val="新細明體"/>
      <family val="1"/>
    </font>
    <font>
      <b/>
      <sz val="6"/>
      <name val="Times New Roman"/>
      <family val="1"/>
    </font>
    <font>
      <sz val="15"/>
      <name val="標楷體"/>
      <family val="4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81" fontId="2" fillId="0" borderId="10" xfId="0" applyNumberFormat="1" applyFont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 textRotation="255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181" fontId="7" fillId="0" borderId="13" xfId="0" applyNumberFormat="1" applyFont="1" applyBorder="1" applyAlignment="1">
      <alignment vertical="center"/>
    </xf>
    <xf numFmtId="181" fontId="7" fillId="0" borderId="15" xfId="0" applyNumberFormat="1" applyFont="1" applyBorder="1" applyAlignment="1">
      <alignment vertical="center"/>
    </xf>
    <xf numFmtId="180" fontId="7" fillId="0" borderId="13" xfId="0" applyNumberFormat="1" applyFont="1" applyBorder="1" applyAlignment="1">
      <alignment horizontal="right" vertical="center"/>
    </xf>
    <xf numFmtId="180" fontId="7" fillId="0" borderId="15" xfId="0" applyNumberFormat="1" applyFont="1" applyBorder="1" applyAlignment="1">
      <alignment horizontal="right" vertical="center"/>
    </xf>
    <xf numFmtId="18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8" fillId="0" borderId="17" xfId="0" applyFont="1" applyFill="1" applyBorder="1" applyAlignment="1">
      <alignment vertical="center"/>
    </xf>
    <xf numFmtId="181" fontId="7" fillId="0" borderId="18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180" fontId="7" fillId="0" borderId="18" xfId="0" applyNumberFormat="1" applyFont="1" applyBorder="1" applyAlignment="1">
      <alignment horizontal="right" vertical="center"/>
    </xf>
    <xf numFmtId="180" fontId="9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 textRotation="255"/>
    </xf>
    <xf numFmtId="0" fontId="10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vertical="center" textRotation="255"/>
    </xf>
    <xf numFmtId="181" fontId="7" fillId="0" borderId="20" xfId="0" applyNumberFormat="1" applyFont="1" applyBorder="1" applyAlignment="1">
      <alignment vertical="center"/>
    </xf>
    <xf numFmtId="180" fontId="7" fillId="0" borderId="20" xfId="0" applyNumberFormat="1" applyFont="1" applyBorder="1" applyAlignment="1">
      <alignment horizontal="right" vertical="center"/>
    </xf>
    <xf numFmtId="180" fontId="9" fillId="0" borderId="19" xfId="0" applyNumberFormat="1" applyFont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 textRotation="255"/>
    </xf>
    <xf numFmtId="0" fontId="8" fillId="0" borderId="21" xfId="0" applyFont="1" applyFill="1" applyBorder="1" applyAlignment="1">
      <alignment horizontal="left" vertical="center"/>
    </xf>
    <xf numFmtId="0" fontId="0" fillId="0" borderId="21" xfId="0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181" fontId="7" fillId="0" borderId="11" xfId="0" applyNumberFormat="1" applyFont="1" applyBorder="1" applyAlignment="1">
      <alignment vertical="center"/>
    </xf>
    <xf numFmtId="181" fontId="9" fillId="0" borderId="21" xfId="0" applyNumberFormat="1" applyFont="1" applyBorder="1" applyAlignment="1">
      <alignment vertical="center"/>
    </xf>
    <xf numFmtId="180" fontId="7" fillId="0" borderId="11" xfId="0" applyNumberFormat="1" applyFont="1" applyBorder="1" applyAlignment="1">
      <alignment horizontal="right" vertical="center"/>
    </xf>
    <xf numFmtId="180" fontId="9" fillId="0" borderId="21" xfId="0" applyNumberFormat="1" applyFont="1" applyBorder="1" applyAlignment="1">
      <alignment horizontal="right" vertical="center"/>
    </xf>
    <xf numFmtId="0" fontId="4" fillId="0" borderId="21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181" fontId="7" fillId="0" borderId="21" xfId="0" applyNumberFormat="1" applyFont="1" applyBorder="1" applyAlignment="1">
      <alignment vertical="center"/>
    </xf>
    <xf numFmtId="180" fontId="7" fillId="0" borderId="21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1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1" fillId="0" borderId="14" xfId="0" applyFont="1" applyBorder="1" applyAlignment="1">
      <alignment vertical="center" textRotation="255"/>
    </xf>
    <xf numFmtId="0" fontId="8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14" fillId="0" borderId="19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371475</xdr:colOff>
      <xdr:row>0</xdr:row>
      <xdr:rowOff>323850</xdr:rowOff>
    </xdr:from>
    <xdr:to>
      <xdr:col>11</xdr:col>
      <xdr:colOff>561975</xdr:colOff>
      <xdr:row>0</xdr:row>
      <xdr:rowOff>819150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91400" y="323850"/>
          <a:ext cx="8096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6"/>
  <sheetViews>
    <sheetView zoomScalePageLayoutView="0" workbookViewId="0" topLeftCell="A1">
      <selection activeCell="A2" sqref="A2"/>
    </sheetView>
  </sheetViews>
  <sheetFormatPr defaultColWidth="9.00390625" defaultRowHeight="16.5"/>
  <sheetData>
    <row r="1" ht="16.5">
      <c r="A1" t="s">
        <v>72</v>
      </c>
    </row>
    <row r="3" ht="16.5">
      <c r="A3" t="s">
        <v>73</v>
      </c>
    </row>
    <row r="4" ht="16.5">
      <c r="A4" t="s">
        <v>74</v>
      </c>
    </row>
    <row r="5" ht="16.5">
      <c r="A5" t="s">
        <v>75</v>
      </c>
    </row>
    <row r="6" ht="16.5">
      <c r="A6" t="s">
        <v>76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51"/>
  <sheetViews>
    <sheetView view="pageBreakPreview" zoomScaleSheetLayoutView="100" zoomScalePageLayoutView="0" workbookViewId="0" topLeftCell="A10">
      <selection activeCell="F30" sqref="F30"/>
    </sheetView>
  </sheetViews>
  <sheetFormatPr defaultColWidth="9.00390625" defaultRowHeight="16.5"/>
  <cols>
    <col min="1" max="1" width="5.25390625" style="0" customWidth="1"/>
    <col min="2" max="2" width="3.875" style="0" customWidth="1"/>
    <col min="3" max="3" width="14.75390625" style="0" customWidth="1"/>
    <col min="4" max="4" width="7.25390625" style="0" customWidth="1"/>
    <col min="5" max="5" width="7.75390625" style="0" customWidth="1"/>
    <col min="6" max="6" width="9.125" style="0" customWidth="1"/>
    <col min="7" max="7" width="8.25390625" style="0" customWidth="1"/>
    <col min="8" max="8" width="7.25390625" style="0" customWidth="1"/>
    <col min="9" max="9" width="7.875" style="0" customWidth="1"/>
    <col min="10" max="12" width="7.75390625" style="0" customWidth="1"/>
  </cols>
  <sheetData>
    <row r="1" spans="1:12" ht="63" customHeight="1">
      <c r="A1" s="67" t="str">
        <f>"表1-3  "&amp;Sheet1!A1&amp;"年"&amp;Sheet1!A3&amp;"至"&amp;Sheet1!A5&amp;"月來臺旅客人數及成長率－按居住地分
Table 1-3 Visitor Arrivals by Residence,
 "&amp;Sheet1!A4&amp;"-"&amp;Sheet1!A6&amp;","&amp;Sheet1!A1+"1911"</f>
        <v>表1-3  105年1至7月來臺旅客人數及成長率－按居住地分
Table 1-3 Visitor Arrivals by Residence,
 January-July,2016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s="1" customFormat="1" ht="24" customHeight="1">
      <c r="A2" s="68" t="s">
        <v>69</v>
      </c>
      <c r="B2" s="68"/>
      <c r="C2" s="68"/>
      <c r="D2" s="69" t="str">
        <f>Sheet1!A1&amp;"年"&amp;Sheet1!A3&amp;"至"&amp;Sheet1!A5&amp;"月 "&amp;MID(Sheet1!A4,1,3)&amp;".-"&amp;MID(Sheet1!A6,1,3)&amp;"., "&amp;Sheet1!A1+1911</f>
        <v>105年1至7月 Jan.-Jul., 2016</v>
      </c>
      <c r="E2" s="69"/>
      <c r="F2" s="69"/>
      <c r="G2" s="69" t="str">
        <f>Sheet1!A1-1&amp;"年"&amp;Sheet1!A3&amp;"至"&amp;Sheet1!A5&amp;"月 "&amp;MID(Sheet1!A4,1,3)&amp;".-"&amp;MID(Sheet1!A6,1,3)&amp;".,"&amp;Sheet1!A1+1911-1</f>
        <v>104年1至7月 Jan.-Jul.,2015</v>
      </c>
      <c r="H2" s="70"/>
      <c r="I2" s="70"/>
      <c r="J2" s="71" t="s">
        <v>70</v>
      </c>
      <c r="K2" s="71"/>
      <c r="L2" s="71"/>
    </row>
    <row r="3" spans="1:12" s="1" customFormat="1" ht="48" customHeight="1">
      <c r="A3" s="68"/>
      <c r="B3" s="68"/>
      <c r="C3" s="68"/>
      <c r="D3" s="12" t="s">
        <v>47</v>
      </c>
      <c r="E3" s="11" t="s">
        <v>48</v>
      </c>
      <c r="F3" s="11" t="s">
        <v>49</v>
      </c>
      <c r="G3" s="12" t="s">
        <v>47</v>
      </c>
      <c r="H3" s="11" t="s">
        <v>48</v>
      </c>
      <c r="I3" s="11" t="s">
        <v>49</v>
      </c>
      <c r="J3" s="12" t="s">
        <v>47</v>
      </c>
      <c r="K3" s="11" t="s">
        <v>48</v>
      </c>
      <c r="L3" s="11" t="s">
        <v>49</v>
      </c>
    </row>
    <row r="4" spans="1:12" s="1" customFormat="1" ht="15" customHeight="1">
      <c r="A4" s="73" t="s">
        <v>0</v>
      </c>
      <c r="B4" s="59" t="s">
        <v>45</v>
      </c>
      <c r="C4" s="60"/>
      <c r="D4" s="2">
        <f aca="true" t="shared" si="0" ref="D4:D49">E4+F4</f>
        <v>901791</v>
      </c>
      <c r="E4" s="2">
        <v>836226</v>
      </c>
      <c r="F4" s="3">
        <v>65565</v>
      </c>
      <c r="G4" s="2">
        <f aca="true" t="shared" si="1" ref="G4:G49">H4+I4</f>
        <v>838663</v>
      </c>
      <c r="H4" s="2">
        <v>771257</v>
      </c>
      <c r="I4" s="3">
        <v>67406</v>
      </c>
      <c r="J4" s="4">
        <f>IF(G4=0,"-",((D4/G4)-1)*100)</f>
        <v>7.527218918683665</v>
      </c>
      <c r="K4" s="4">
        <f>IF(H4=0,"-",((E4/H4)-1)*100)</f>
        <v>8.4237809186821</v>
      </c>
      <c r="L4" s="4">
        <f>IF(I4=0,"-",((F4/I4)-1)*100)</f>
        <v>-2.731210871435774</v>
      </c>
    </row>
    <row r="5" spans="1:12" s="1" customFormat="1" ht="15" customHeight="1">
      <c r="A5" s="65"/>
      <c r="B5" s="59" t="s">
        <v>46</v>
      </c>
      <c r="C5" s="60"/>
      <c r="D5" s="2">
        <f t="shared" si="0"/>
        <v>2409698</v>
      </c>
      <c r="E5" s="2">
        <v>2388036</v>
      </c>
      <c r="F5" s="3">
        <v>21662</v>
      </c>
      <c r="G5" s="2">
        <f t="shared" si="1"/>
        <v>2399676</v>
      </c>
      <c r="H5" s="2">
        <v>2377084</v>
      </c>
      <c r="I5" s="3">
        <v>22592</v>
      </c>
      <c r="J5" s="4">
        <f aca="true" t="shared" si="2" ref="J5:J49">IF(G5=0,"-",((D5/G5)-1)*100)</f>
        <v>0.4176397146948174</v>
      </c>
      <c r="K5" s="4">
        <f aca="true" t="shared" si="3" ref="K5:K49">IF(H5=0,"-",((E5/H5)-1)*100)</f>
        <v>0.46073256140717334</v>
      </c>
      <c r="L5" s="4">
        <f aca="true" t="shared" si="4" ref="L5:L49">IF(I5=0,"-",((F5/I5)-1)*100)</f>
        <v>-4.116501416430596</v>
      </c>
    </row>
    <row r="6" spans="1:12" s="1" customFormat="1" ht="15" customHeight="1">
      <c r="A6" s="65"/>
      <c r="B6" s="59" t="s">
        <v>6</v>
      </c>
      <c r="C6" s="60"/>
      <c r="D6" s="2">
        <f t="shared" si="0"/>
        <v>1013668</v>
      </c>
      <c r="E6" s="2">
        <v>844</v>
      </c>
      <c r="F6" s="3">
        <v>1012824</v>
      </c>
      <c r="G6" s="2">
        <f t="shared" si="1"/>
        <v>859557</v>
      </c>
      <c r="H6" s="2">
        <v>711</v>
      </c>
      <c r="I6" s="3">
        <v>858846</v>
      </c>
      <c r="J6" s="4">
        <f t="shared" si="2"/>
        <v>17.929119302152152</v>
      </c>
      <c r="K6" s="4">
        <f t="shared" si="3"/>
        <v>18.70604781997187</v>
      </c>
      <c r="L6" s="4">
        <f t="shared" si="4"/>
        <v>17.92847611795363</v>
      </c>
    </row>
    <row r="7" spans="1:12" s="1" customFormat="1" ht="15" customHeight="1">
      <c r="A7" s="65"/>
      <c r="B7" s="59" t="s">
        <v>77</v>
      </c>
      <c r="C7" s="60"/>
      <c r="D7" s="2">
        <f t="shared" si="0"/>
        <v>478503</v>
      </c>
      <c r="E7" s="2">
        <v>1820</v>
      </c>
      <c r="F7" s="3">
        <v>476683</v>
      </c>
      <c r="G7" s="2">
        <f t="shared" si="1"/>
        <v>369080</v>
      </c>
      <c r="H7" s="2">
        <v>1634</v>
      </c>
      <c r="I7" s="3">
        <v>367446</v>
      </c>
      <c r="J7" s="4">
        <f t="shared" si="2"/>
        <v>29.647501896607785</v>
      </c>
      <c r="K7" s="4">
        <f t="shared" si="3"/>
        <v>11.383108935128528</v>
      </c>
      <c r="L7" s="4">
        <f t="shared" si="4"/>
        <v>29.72872204351116</v>
      </c>
    </row>
    <row r="8" spans="1:12" s="1" customFormat="1" ht="15" customHeight="1">
      <c r="A8" s="65"/>
      <c r="B8" s="59" t="s">
        <v>7</v>
      </c>
      <c r="C8" s="60"/>
      <c r="D8" s="2">
        <f t="shared" si="0"/>
        <v>19262</v>
      </c>
      <c r="E8" s="2">
        <v>23</v>
      </c>
      <c r="F8" s="3">
        <v>19239</v>
      </c>
      <c r="G8" s="2">
        <f t="shared" si="1"/>
        <v>18394</v>
      </c>
      <c r="H8" s="2">
        <v>30</v>
      </c>
      <c r="I8" s="3">
        <v>18364</v>
      </c>
      <c r="J8" s="4">
        <f t="shared" si="2"/>
        <v>4.718930085897566</v>
      </c>
      <c r="K8" s="4">
        <f t="shared" si="3"/>
        <v>-23.33333333333333</v>
      </c>
      <c r="L8" s="4">
        <f t="shared" si="4"/>
        <v>4.764757133522113</v>
      </c>
    </row>
    <row r="9" spans="1:12" s="1" customFormat="1" ht="15" customHeight="1">
      <c r="A9" s="65"/>
      <c r="B9" s="59" t="s">
        <v>8</v>
      </c>
      <c r="C9" s="60"/>
      <c r="D9" s="2">
        <f t="shared" si="0"/>
        <v>11795</v>
      </c>
      <c r="E9" s="2">
        <v>61</v>
      </c>
      <c r="F9" s="3">
        <v>11734</v>
      </c>
      <c r="G9" s="2">
        <f t="shared" si="1"/>
        <v>11060</v>
      </c>
      <c r="H9" s="2">
        <v>34</v>
      </c>
      <c r="I9" s="3">
        <v>11026</v>
      </c>
      <c r="J9" s="4">
        <f t="shared" si="2"/>
        <v>6.645569620253156</v>
      </c>
      <c r="K9" s="4">
        <f t="shared" si="3"/>
        <v>79.41176470588236</v>
      </c>
      <c r="L9" s="4">
        <f t="shared" si="4"/>
        <v>6.421186286958092</v>
      </c>
    </row>
    <row r="10" spans="1:12" s="1" customFormat="1" ht="15" customHeight="1">
      <c r="A10" s="65"/>
      <c r="B10" s="64" t="s">
        <v>1</v>
      </c>
      <c r="C10" s="56" t="s">
        <v>37</v>
      </c>
      <c r="D10" s="2">
        <f t="shared" si="0"/>
        <v>241521</v>
      </c>
      <c r="E10" s="2">
        <v>441</v>
      </c>
      <c r="F10" s="3">
        <v>241080</v>
      </c>
      <c r="G10" s="2">
        <f t="shared" si="1"/>
        <v>222708</v>
      </c>
      <c r="H10" s="2">
        <v>379</v>
      </c>
      <c r="I10" s="3">
        <v>222329</v>
      </c>
      <c r="J10" s="4">
        <f t="shared" si="2"/>
        <v>8.447384018535487</v>
      </c>
      <c r="K10" s="4">
        <f t="shared" si="3"/>
        <v>16.358839050131934</v>
      </c>
      <c r="L10" s="4">
        <f t="shared" si="4"/>
        <v>8.43389751224537</v>
      </c>
    </row>
    <row r="11" spans="1:12" s="1" customFormat="1" ht="15" customHeight="1">
      <c r="A11" s="65"/>
      <c r="B11" s="65"/>
      <c r="C11" s="6" t="s">
        <v>38</v>
      </c>
      <c r="D11" s="2">
        <f t="shared" si="0"/>
        <v>200878</v>
      </c>
      <c r="E11" s="2">
        <v>182</v>
      </c>
      <c r="F11" s="3">
        <v>200696</v>
      </c>
      <c r="G11" s="2">
        <f t="shared" si="1"/>
        <v>194823</v>
      </c>
      <c r="H11" s="2">
        <v>198</v>
      </c>
      <c r="I11" s="3">
        <v>194625</v>
      </c>
      <c r="J11" s="4">
        <f t="shared" si="2"/>
        <v>3.10794926677036</v>
      </c>
      <c r="K11" s="4">
        <f t="shared" si="3"/>
        <v>-8.080808080808078</v>
      </c>
      <c r="L11" s="4">
        <f t="shared" si="4"/>
        <v>3.119332048811807</v>
      </c>
    </row>
    <row r="12" spans="1:12" s="1" customFormat="1" ht="15" customHeight="1">
      <c r="A12" s="65"/>
      <c r="B12" s="65"/>
      <c r="C12" s="6" t="s">
        <v>39</v>
      </c>
      <c r="D12" s="2">
        <f t="shared" si="0"/>
        <v>105276</v>
      </c>
      <c r="E12" s="2">
        <v>257</v>
      </c>
      <c r="F12" s="3">
        <v>105019</v>
      </c>
      <c r="G12" s="2">
        <f t="shared" si="1"/>
        <v>104599</v>
      </c>
      <c r="H12" s="2">
        <v>204</v>
      </c>
      <c r="I12" s="3">
        <v>104395</v>
      </c>
      <c r="J12" s="4">
        <f t="shared" si="2"/>
        <v>0.6472337211636869</v>
      </c>
      <c r="K12" s="4">
        <f t="shared" si="3"/>
        <v>25.98039215686274</v>
      </c>
      <c r="L12" s="4">
        <f t="shared" si="4"/>
        <v>0.5977297763302802</v>
      </c>
    </row>
    <row r="13" spans="1:12" s="1" customFormat="1" ht="15" customHeight="1">
      <c r="A13" s="65"/>
      <c r="B13" s="65"/>
      <c r="C13" s="6" t="s">
        <v>40</v>
      </c>
      <c r="D13" s="2">
        <f t="shared" si="0"/>
        <v>92988</v>
      </c>
      <c r="E13" s="2">
        <v>1356</v>
      </c>
      <c r="F13" s="3">
        <v>91632</v>
      </c>
      <c r="G13" s="2">
        <f t="shared" si="1"/>
        <v>82149</v>
      </c>
      <c r="H13" s="2">
        <v>1363</v>
      </c>
      <c r="I13" s="3">
        <v>80786</v>
      </c>
      <c r="J13" s="4">
        <f t="shared" si="2"/>
        <v>13.19431764233283</v>
      </c>
      <c r="K13" s="4">
        <f t="shared" si="3"/>
        <v>-0.5135730007336803</v>
      </c>
      <c r="L13" s="4">
        <f t="shared" si="4"/>
        <v>13.425593543435754</v>
      </c>
    </row>
    <row r="14" spans="1:12" s="1" customFormat="1" ht="15" customHeight="1">
      <c r="A14" s="65"/>
      <c r="B14" s="65"/>
      <c r="C14" s="6" t="s">
        <v>41</v>
      </c>
      <c r="D14" s="2">
        <f t="shared" si="0"/>
        <v>92185</v>
      </c>
      <c r="E14" s="2">
        <v>387</v>
      </c>
      <c r="F14" s="3">
        <v>91798</v>
      </c>
      <c r="G14" s="2">
        <f t="shared" si="1"/>
        <v>67349</v>
      </c>
      <c r="H14" s="2">
        <v>312</v>
      </c>
      <c r="I14" s="3">
        <v>67037</v>
      </c>
      <c r="J14" s="4">
        <f t="shared" si="2"/>
        <v>36.876568323211934</v>
      </c>
      <c r="K14" s="4">
        <f t="shared" si="3"/>
        <v>24.03846153846154</v>
      </c>
      <c r="L14" s="4">
        <f t="shared" si="4"/>
        <v>36.93631874934737</v>
      </c>
    </row>
    <row r="15" spans="1:12" s="1" customFormat="1" ht="15" customHeight="1">
      <c r="A15" s="65"/>
      <c r="B15" s="65"/>
      <c r="C15" s="6" t="s">
        <v>64</v>
      </c>
      <c r="D15" s="2">
        <f t="shared" si="0"/>
        <v>100281</v>
      </c>
      <c r="E15" s="2">
        <v>1918</v>
      </c>
      <c r="F15" s="3">
        <v>98363</v>
      </c>
      <c r="G15" s="2">
        <f t="shared" si="1"/>
        <v>87132</v>
      </c>
      <c r="H15" s="2">
        <v>1865</v>
      </c>
      <c r="I15" s="3">
        <v>85267</v>
      </c>
      <c r="J15" s="4">
        <f t="shared" si="2"/>
        <v>15.090896570720291</v>
      </c>
      <c r="K15" s="4">
        <f t="shared" si="3"/>
        <v>2.8418230563002744</v>
      </c>
      <c r="L15" s="4">
        <f t="shared" si="4"/>
        <v>15.358814078131044</v>
      </c>
    </row>
    <row r="16" spans="1:12" s="1" customFormat="1" ht="15" customHeight="1">
      <c r="A16" s="65"/>
      <c r="B16" s="65"/>
      <c r="C16" s="6" t="s">
        <v>42</v>
      </c>
      <c r="D16" s="2">
        <f t="shared" si="0"/>
        <v>8778</v>
      </c>
      <c r="E16" s="2">
        <v>286</v>
      </c>
      <c r="F16" s="3">
        <v>8492</v>
      </c>
      <c r="G16" s="2">
        <f t="shared" si="1"/>
        <v>7158</v>
      </c>
      <c r="H16" s="2">
        <v>246</v>
      </c>
      <c r="I16" s="3">
        <v>6912</v>
      </c>
      <c r="J16" s="4">
        <f t="shared" si="2"/>
        <v>22.632020117351214</v>
      </c>
      <c r="K16" s="4">
        <f t="shared" si="3"/>
        <v>16.260162601626014</v>
      </c>
      <c r="L16" s="4">
        <f t="shared" si="4"/>
        <v>22.8587962962963</v>
      </c>
    </row>
    <row r="17" spans="1:12" s="1" customFormat="1" ht="15" customHeight="1">
      <c r="A17" s="65"/>
      <c r="B17" s="66"/>
      <c r="C17" s="6" t="s">
        <v>43</v>
      </c>
      <c r="D17" s="2">
        <f t="shared" si="0"/>
        <v>841907</v>
      </c>
      <c r="E17" s="2">
        <v>4827</v>
      </c>
      <c r="F17" s="3">
        <v>837080</v>
      </c>
      <c r="G17" s="2">
        <f t="shared" si="1"/>
        <v>765918</v>
      </c>
      <c r="H17" s="2">
        <v>4567</v>
      </c>
      <c r="I17" s="3">
        <v>761351</v>
      </c>
      <c r="J17" s="4">
        <f t="shared" si="2"/>
        <v>9.921297057909584</v>
      </c>
      <c r="K17" s="4">
        <f t="shared" si="3"/>
        <v>5.693015108386246</v>
      </c>
      <c r="L17" s="4">
        <f t="shared" si="4"/>
        <v>9.946660607262615</v>
      </c>
    </row>
    <row r="18" spans="1:12" s="1" customFormat="1" ht="15" customHeight="1">
      <c r="A18" s="65"/>
      <c r="B18" s="59" t="s">
        <v>9</v>
      </c>
      <c r="C18" s="60"/>
      <c r="D18" s="2">
        <f t="shared" si="0"/>
        <v>5812</v>
      </c>
      <c r="E18" s="2">
        <v>29</v>
      </c>
      <c r="F18" s="3">
        <v>5783</v>
      </c>
      <c r="G18" s="2">
        <f t="shared" si="1"/>
        <v>4990</v>
      </c>
      <c r="H18" s="2">
        <v>25</v>
      </c>
      <c r="I18" s="3">
        <v>4965</v>
      </c>
      <c r="J18" s="4">
        <f t="shared" si="2"/>
        <v>16.472945891783564</v>
      </c>
      <c r="K18" s="4">
        <f t="shared" si="3"/>
        <v>15.999999999999993</v>
      </c>
      <c r="L18" s="4">
        <f t="shared" si="4"/>
        <v>16.475327291037267</v>
      </c>
    </row>
    <row r="19" spans="1:12" s="1" customFormat="1" ht="15" customHeight="1">
      <c r="A19" s="66"/>
      <c r="B19" s="59" t="s">
        <v>10</v>
      </c>
      <c r="C19" s="60"/>
      <c r="D19" s="2">
        <f t="shared" si="0"/>
        <v>5682436</v>
      </c>
      <c r="E19" s="2">
        <v>3231866</v>
      </c>
      <c r="F19" s="3">
        <v>2450570</v>
      </c>
      <c r="G19" s="2">
        <f t="shared" si="1"/>
        <v>5267338</v>
      </c>
      <c r="H19" s="2">
        <v>3155342</v>
      </c>
      <c r="I19" s="3">
        <v>2111996</v>
      </c>
      <c r="J19" s="4">
        <f t="shared" si="2"/>
        <v>7.880603067431791</v>
      </c>
      <c r="K19" s="4">
        <f t="shared" si="3"/>
        <v>2.4252204673851585</v>
      </c>
      <c r="L19" s="4">
        <f t="shared" si="4"/>
        <v>16.03099627082627</v>
      </c>
    </row>
    <row r="20" spans="1:12" s="1" customFormat="1" ht="15" customHeight="1">
      <c r="A20" s="73" t="s">
        <v>2</v>
      </c>
      <c r="B20" s="59" t="s">
        <v>11</v>
      </c>
      <c r="C20" s="60"/>
      <c r="D20" s="2">
        <f t="shared" si="0"/>
        <v>58471</v>
      </c>
      <c r="E20" s="2">
        <v>200</v>
      </c>
      <c r="F20" s="3">
        <v>58271</v>
      </c>
      <c r="G20" s="2">
        <f t="shared" si="1"/>
        <v>50702</v>
      </c>
      <c r="H20" s="2">
        <v>171</v>
      </c>
      <c r="I20" s="3">
        <v>50531</v>
      </c>
      <c r="J20" s="4">
        <f t="shared" si="2"/>
        <v>15.322866948049384</v>
      </c>
      <c r="K20" s="4">
        <f t="shared" si="3"/>
        <v>16.959064327485372</v>
      </c>
      <c r="L20" s="4">
        <f t="shared" si="4"/>
        <v>15.317329955868676</v>
      </c>
    </row>
    <row r="21" spans="1:12" s="1" customFormat="1" ht="15" customHeight="1">
      <c r="A21" s="65"/>
      <c r="B21" s="59" t="s">
        <v>78</v>
      </c>
      <c r="C21" s="60"/>
      <c r="D21" s="2">
        <f t="shared" si="0"/>
        <v>295131</v>
      </c>
      <c r="E21" s="2">
        <v>2175</v>
      </c>
      <c r="F21" s="3">
        <v>292956</v>
      </c>
      <c r="G21" s="2">
        <f t="shared" si="1"/>
        <v>274405</v>
      </c>
      <c r="H21" s="2">
        <v>2023</v>
      </c>
      <c r="I21" s="3">
        <v>272382</v>
      </c>
      <c r="J21" s="4">
        <f t="shared" si="2"/>
        <v>7.553069368269538</v>
      </c>
      <c r="K21" s="4">
        <f t="shared" si="3"/>
        <v>7.51359367276323</v>
      </c>
      <c r="L21" s="4">
        <f t="shared" si="4"/>
        <v>7.553362556997167</v>
      </c>
    </row>
    <row r="22" spans="1:12" s="1" customFormat="1" ht="15" customHeight="1">
      <c r="A22" s="65"/>
      <c r="B22" s="59" t="s">
        <v>12</v>
      </c>
      <c r="C22" s="60"/>
      <c r="D22" s="2">
        <f t="shared" si="0"/>
        <v>1869</v>
      </c>
      <c r="E22" s="2">
        <v>13</v>
      </c>
      <c r="F22" s="3">
        <v>1856</v>
      </c>
      <c r="G22" s="2">
        <f t="shared" si="1"/>
        <v>1878</v>
      </c>
      <c r="H22" s="2">
        <v>16</v>
      </c>
      <c r="I22" s="3">
        <v>1862</v>
      </c>
      <c r="J22" s="4">
        <f t="shared" si="2"/>
        <v>-0.4792332268370614</v>
      </c>
      <c r="K22" s="4">
        <f t="shared" si="3"/>
        <v>-18.75</v>
      </c>
      <c r="L22" s="4">
        <f t="shared" si="4"/>
        <v>-0.3222341568206222</v>
      </c>
    </row>
    <row r="23" spans="1:12" s="1" customFormat="1" ht="15" customHeight="1">
      <c r="A23" s="65"/>
      <c r="B23" s="59" t="s">
        <v>13</v>
      </c>
      <c r="C23" s="60"/>
      <c r="D23" s="2">
        <f t="shared" si="0"/>
        <v>2276</v>
      </c>
      <c r="E23" s="2">
        <v>116</v>
      </c>
      <c r="F23" s="3">
        <v>2160</v>
      </c>
      <c r="G23" s="2">
        <f t="shared" si="1"/>
        <v>2571</v>
      </c>
      <c r="H23" s="2">
        <v>121</v>
      </c>
      <c r="I23" s="3">
        <v>2450</v>
      </c>
      <c r="J23" s="4">
        <f t="shared" si="2"/>
        <v>-11.474134577985218</v>
      </c>
      <c r="K23" s="4">
        <f t="shared" si="3"/>
        <v>-4.1322314049586755</v>
      </c>
      <c r="L23" s="4">
        <f t="shared" si="4"/>
        <v>-11.836734693877549</v>
      </c>
    </row>
    <row r="24" spans="1:12" s="1" customFormat="1" ht="15" customHeight="1">
      <c r="A24" s="65"/>
      <c r="B24" s="59" t="s">
        <v>14</v>
      </c>
      <c r="C24" s="60"/>
      <c r="D24" s="2">
        <f t="shared" si="0"/>
        <v>782</v>
      </c>
      <c r="E24" s="2">
        <v>68</v>
      </c>
      <c r="F24" s="3">
        <v>714</v>
      </c>
      <c r="G24" s="2">
        <f t="shared" si="1"/>
        <v>685</v>
      </c>
      <c r="H24" s="2">
        <v>73</v>
      </c>
      <c r="I24" s="3">
        <v>612</v>
      </c>
      <c r="J24" s="4">
        <f t="shared" si="2"/>
        <v>14.160583941605843</v>
      </c>
      <c r="K24" s="4">
        <f t="shared" si="3"/>
        <v>-6.849315068493156</v>
      </c>
      <c r="L24" s="4">
        <f t="shared" si="4"/>
        <v>16.666666666666675</v>
      </c>
    </row>
    <row r="25" spans="1:12" s="1" customFormat="1" ht="15" customHeight="1">
      <c r="A25" s="65"/>
      <c r="B25" s="59" t="s">
        <v>15</v>
      </c>
      <c r="C25" s="60"/>
      <c r="D25" s="2">
        <f t="shared" si="0"/>
        <v>5868</v>
      </c>
      <c r="E25" s="2">
        <v>141</v>
      </c>
      <c r="F25" s="3">
        <v>5727</v>
      </c>
      <c r="G25" s="2">
        <f t="shared" si="1"/>
        <v>5256</v>
      </c>
      <c r="H25" s="2">
        <v>164</v>
      </c>
      <c r="I25" s="3">
        <v>5092</v>
      </c>
      <c r="J25" s="4">
        <f t="shared" si="2"/>
        <v>11.64383561643836</v>
      </c>
      <c r="K25" s="4">
        <f t="shared" si="3"/>
        <v>-14.02439024390244</v>
      </c>
      <c r="L25" s="4">
        <f t="shared" si="4"/>
        <v>12.470542026708564</v>
      </c>
    </row>
    <row r="26" spans="1:12" s="1" customFormat="1" ht="15" customHeight="1">
      <c r="A26" s="66"/>
      <c r="B26" s="59" t="s">
        <v>16</v>
      </c>
      <c r="C26" s="60"/>
      <c r="D26" s="2">
        <f t="shared" si="0"/>
        <v>364397</v>
      </c>
      <c r="E26" s="2">
        <v>2713</v>
      </c>
      <c r="F26" s="3">
        <v>361684</v>
      </c>
      <c r="G26" s="2">
        <f t="shared" si="1"/>
        <v>335497</v>
      </c>
      <c r="H26" s="2">
        <v>2568</v>
      </c>
      <c r="I26" s="3">
        <v>332929</v>
      </c>
      <c r="J26" s="4">
        <f t="shared" si="2"/>
        <v>8.614085967981833</v>
      </c>
      <c r="K26" s="4">
        <f t="shared" si="3"/>
        <v>5.646417445482865</v>
      </c>
      <c r="L26" s="4">
        <f t="shared" si="4"/>
        <v>8.636976652679706</v>
      </c>
    </row>
    <row r="27" spans="1:12" s="1" customFormat="1" ht="15" customHeight="1">
      <c r="A27" s="73" t="s">
        <v>3</v>
      </c>
      <c r="B27" s="59" t="s">
        <v>17</v>
      </c>
      <c r="C27" s="60"/>
      <c r="D27" s="2">
        <f t="shared" si="0"/>
        <v>3587</v>
      </c>
      <c r="E27" s="2">
        <v>14</v>
      </c>
      <c r="F27" s="3">
        <v>3573</v>
      </c>
      <c r="G27" s="2">
        <f t="shared" si="1"/>
        <v>3519</v>
      </c>
      <c r="H27" s="2">
        <v>4</v>
      </c>
      <c r="I27" s="3">
        <v>3515</v>
      </c>
      <c r="J27" s="4">
        <f t="shared" si="2"/>
        <v>1.9323671497584627</v>
      </c>
      <c r="K27" s="4">
        <f t="shared" si="3"/>
        <v>250</v>
      </c>
      <c r="L27" s="4">
        <f t="shared" si="4"/>
        <v>1.6500711237553256</v>
      </c>
    </row>
    <row r="28" spans="1:12" s="1" customFormat="1" ht="15" customHeight="1">
      <c r="A28" s="65"/>
      <c r="B28" s="59" t="s">
        <v>18</v>
      </c>
      <c r="C28" s="60"/>
      <c r="D28" s="2">
        <f t="shared" si="0"/>
        <v>24106</v>
      </c>
      <c r="E28" s="2">
        <v>80</v>
      </c>
      <c r="F28" s="3">
        <v>24026</v>
      </c>
      <c r="G28" s="2">
        <f t="shared" si="1"/>
        <v>21978</v>
      </c>
      <c r="H28" s="2">
        <v>94</v>
      </c>
      <c r="I28" s="3">
        <v>21884</v>
      </c>
      <c r="J28" s="4">
        <f t="shared" si="2"/>
        <v>9.682409682409677</v>
      </c>
      <c r="K28" s="4">
        <f t="shared" si="3"/>
        <v>-14.893617021276595</v>
      </c>
      <c r="L28" s="4">
        <f t="shared" si="4"/>
        <v>9.787972948272717</v>
      </c>
    </row>
    <row r="29" spans="1:12" s="1" customFormat="1" ht="15" customHeight="1">
      <c r="A29" s="65"/>
      <c r="B29" s="59" t="s">
        <v>19</v>
      </c>
      <c r="C29" s="60"/>
      <c r="D29" s="2">
        <f t="shared" si="0"/>
        <v>33551</v>
      </c>
      <c r="E29" s="2">
        <v>73</v>
      </c>
      <c r="F29" s="3">
        <v>33478</v>
      </c>
      <c r="G29" s="2">
        <f t="shared" si="1"/>
        <v>30278</v>
      </c>
      <c r="H29" s="2">
        <v>56</v>
      </c>
      <c r="I29" s="3">
        <v>30222</v>
      </c>
      <c r="J29" s="4">
        <f t="shared" si="2"/>
        <v>10.809828918686826</v>
      </c>
      <c r="K29" s="4">
        <f t="shared" si="3"/>
        <v>30.35714285714286</v>
      </c>
      <c r="L29" s="4">
        <f t="shared" si="4"/>
        <v>10.773608629475206</v>
      </c>
    </row>
    <row r="30" spans="1:12" s="1" customFormat="1" ht="15" customHeight="1">
      <c r="A30" s="65"/>
      <c r="B30" s="59" t="s">
        <v>20</v>
      </c>
      <c r="C30" s="60"/>
      <c r="D30" s="2">
        <f t="shared" si="0"/>
        <v>9551</v>
      </c>
      <c r="E30" s="2">
        <v>4</v>
      </c>
      <c r="F30" s="3">
        <v>9547</v>
      </c>
      <c r="G30" s="2">
        <f t="shared" si="1"/>
        <v>8886</v>
      </c>
      <c r="H30" s="2">
        <v>1</v>
      </c>
      <c r="I30" s="3">
        <v>8885</v>
      </c>
      <c r="J30" s="4">
        <f t="shared" si="2"/>
        <v>7.483682196713937</v>
      </c>
      <c r="K30" s="4">
        <f t="shared" si="3"/>
        <v>300</v>
      </c>
      <c r="L30" s="4">
        <f t="shared" si="4"/>
        <v>7.450759707371968</v>
      </c>
    </row>
    <row r="31" spans="1:12" s="1" customFormat="1" ht="15" customHeight="1">
      <c r="A31" s="65"/>
      <c r="B31" s="59" t="s">
        <v>21</v>
      </c>
      <c r="C31" s="60"/>
      <c r="D31" s="2">
        <f t="shared" si="0"/>
        <v>12532</v>
      </c>
      <c r="E31" s="2">
        <v>16</v>
      </c>
      <c r="F31" s="3">
        <v>12516</v>
      </c>
      <c r="G31" s="2">
        <f t="shared" si="1"/>
        <v>10434</v>
      </c>
      <c r="H31" s="2">
        <v>11</v>
      </c>
      <c r="I31" s="3">
        <v>10423</v>
      </c>
      <c r="J31" s="4">
        <f t="shared" si="2"/>
        <v>20.107341383937126</v>
      </c>
      <c r="K31" s="4">
        <f t="shared" si="3"/>
        <v>45.45454545454546</v>
      </c>
      <c r="L31" s="4">
        <f t="shared" si="4"/>
        <v>20.08059100067159</v>
      </c>
    </row>
    <row r="32" spans="1:12" s="1" customFormat="1" ht="15" customHeight="1">
      <c r="A32" s="65"/>
      <c r="B32" s="59" t="s">
        <v>44</v>
      </c>
      <c r="C32" s="60"/>
      <c r="D32" s="2">
        <f t="shared" si="0"/>
        <v>5754</v>
      </c>
      <c r="E32" s="2">
        <v>33</v>
      </c>
      <c r="F32" s="3">
        <v>5721</v>
      </c>
      <c r="G32" s="2">
        <f t="shared" si="1"/>
        <v>5259</v>
      </c>
      <c r="H32" s="2">
        <v>21</v>
      </c>
      <c r="I32" s="3">
        <v>5238</v>
      </c>
      <c r="J32" s="4">
        <f t="shared" si="2"/>
        <v>9.412435824301202</v>
      </c>
      <c r="K32" s="4">
        <f t="shared" si="3"/>
        <v>57.14285714285714</v>
      </c>
      <c r="L32" s="4">
        <f t="shared" si="4"/>
        <v>9.221076746849931</v>
      </c>
    </row>
    <row r="33" spans="1:12" s="1" customFormat="1" ht="15" customHeight="1">
      <c r="A33" s="65"/>
      <c r="B33" s="59" t="s">
        <v>22</v>
      </c>
      <c r="C33" s="60"/>
      <c r="D33" s="2">
        <f t="shared" si="0"/>
        <v>5749</v>
      </c>
      <c r="E33" s="2">
        <v>23</v>
      </c>
      <c r="F33" s="3">
        <v>5726</v>
      </c>
      <c r="G33" s="2">
        <f t="shared" si="1"/>
        <v>4939</v>
      </c>
      <c r="H33" s="2">
        <v>15</v>
      </c>
      <c r="I33" s="3">
        <v>4924</v>
      </c>
      <c r="J33" s="4">
        <f t="shared" si="2"/>
        <v>16.400080988054256</v>
      </c>
      <c r="K33" s="4">
        <f t="shared" si="3"/>
        <v>53.33333333333334</v>
      </c>
      <c r="L33" s="4">
        <f t="shared" si="4"/>
        <v>16.287571080422424</v>
      </c>
    </row>
    <row r="34" spans="1:12" s="1" customFormat="1" ht="15" customHeight="1">
      <c r="A34" s="65"/>
      <c r="B34" s="59" t="s">
        <v>79</v>
      </c>
      <c r="C34" s="60"/>
      <c r="D34" s="2">
        <f t="shared" si="0"/>
        <v>35187</v>
      </c>
      <c r="E34" s="2">
        <v>65</v>
      </c>
      <c r="F34" s="3">
        <v>35122</v>
      </c>
      <c r="G34" s="2">
        <f t="shared" si="1"/>
        <v>34521</v>
      </c>
      <c r="H34" s="2">
        <v>65</v>
      </c>
      <c r="I34" s="3">
        <v>34456</v>
      </c>
      <c r="J34" s="4">
        <f t="shared" si="2"/>
        <v>1.9292604501607746</v>
      </c>
      <c r="K34" s="4">
        <f t="shared" si="3"/>
        <v>0</v>
      </c>
      <c r="L34" s="4">
        <f t="shared" si="4"/>
        <v>1.9328999303459549</v>
      </c>
    </row>
    <row r="35" spans="1:12" s="1" customFormat="1" ht="15" customHeight="1">
      <c r="A35" s="65"/>
      <c r="B35" s="59" t="s">
        <v>23</v>
      </c>
      <c r="C35" s="60"/>
      <c r="D35" s="2">
        <f t="shared" si="0"/>
        <v>3988</v>
      </c>
      <c r="E35" s="2">
        <v>9</v>
      </c>
      <c r="F35" s="3">
        <v>3979</v>
      </c>
      <c r="G35" s="2">
        <f t="shared" si="1"/>
        <v>3382</v>
      </c>
      <c r="H35" s="2">
        <v>2</v>
      </c>
      <c r="I35" s="3">
        <v>3380</v>
      </c>
      <c r="J35" s="4">
        <f t="shared" si="2"/>
        <v>17.91839148432881</v>
      </c>
      <c r="K35" s="4">
        <f t="shared" si="3"/>
        <v>350</v>
      </c>
      <c r="L35" s="4">
        <f t="shared" si="4"/>
        <v>17.721893491124252</v>
      </c>
    </row>
    <row r="36" spans="1:12" s="1" customFormat="1" ht="15" customHeight="1">
      <c r="A36" s="65"/>
      <c r="B36" s="59" t="s">
        <v>24</v>
      </c>
      <c r="C36" s="60"/>
      <c r="D36" s="2">
        <f t="shared" si="0"/>
        <v>974</v>
      </c>
      <c r="E36" s="2">
        <v>0</v>
      </c>
      <c r="F36" s="3">
        <v>974</v>
      </c>
      <c r="G36" s="2">
        <f t="shared" si="1"/>
        <v>863</v>
      </c>
      <c r="H36" s="2">
        <v>0</v>
      </c>
      <c r="I36" s="3">
        <v>863</v>
      </c>
      <c r="J36" s="4">
        <f t="shared" si="2"/>
        <v>12.862108922363857</v>
      </c>
      <c r="K36" s="4" t="str">
        <f t="shared" si="3"/>
        <v>-</v>
      </c>
      <c r="L36" s="4">
        <f t="shared" si="4"/>
        <v>12.862108922363857</v>
      </c>
    </row>
    <row r="37" spans="1:12" s="1" customFormat="1" ht="15" customHeight="1">
      <c r="A37" s="65"/>
      <c r="B37" s="59" t="s">
        <v>25</v>
      </c>
      <c r="C37" s="60"/>
      <c r="D37" s="2">
        <f t="shared" si="0"/>
        <v>5001</v>
      </c>
      <c r="E37" s="2">
        <v>2</v>
      </c>
      <c r="F37" s="3">
        <v>4999</v>
      </c>
      <c r="G37" s="2">
        <f t="shared" si="1"/>
        <v>4604</v>
      </c>
      <c r="H37" s="2">
        <v>11</v>
      </c>
      <c r="I37" s="3">
        <v>4593</v>
      </c>
      <c r="J37" s="4">
        <f t="shared" si="2"/>
        <v>8.62293657688966</v>
      </c>
      <c r="K37" s="4">
        <f t="shared" si="3"/>
        <v>-81.81818181818181</v>
      </c>
      <c r="L37" s="4">
        <f t="shared" si="4"/>
        <v>8.839538428042681</v>
      </c>
    </row>
    <row r="38" spans="1:12" s="1" customFormat="1" ht="15" customHeight="1">
      <c r="A38" s="65"/>
      <c r="B38" s="59" t="s">
        <v>80</v>
      </c>
      <c r="C38" s="60"/>
      <c r="D38" s="2">
        <f t="shared" si="0"/>
        <v>4254</v>
      </c>
      <c r="E38" s="2">
        <v>3</v>
      </c>
      <c r="F38" s="3">
        <v>4251</v>
      </c>
      <c r="G38" s="2">
        <f t="shared" si="1"/>
        <v>4744</v>
      </c>
      <c r="H38" s="2">
        <v>2</v>
      </c>
      <c r="I38" s="3">
        <v>4742</v>
      </c>
      <c r="J38" s="4">
        <f t="shared" si="2"/>
        <v>-10.328836424957844</v>
      </c>
      <c r="K38" s="4">
        <f t="shared" si="3"/>
        <v>50</v>
      </c>
      <c r="L38" s="4">
        <f t="shared" si="4"/>
        <v>-10.35428089413749</v>
      </c>
    </row>
    <row r="39" spans="1:12" s="1" customFormat="1" ht="15" customHeight="1">
      <c r="A39" s="65"/>
      <c r="B39" s="59" t="s">
        <v>26</v>
      </c>
      <c r="C39" s="60"/>
      <c r="D39" s="2">
        <f t="shared" si="0"/>
        <v>24512</v>
      </c>
      <c r="E39" s="2">
        <v>19</v>
      </c>
      <c r="F39" s="3">
        <v>24493</v>
      </c>
      <c r="G39" s="2">
        <f t="shared" si="1"/>
        <v>21835</v>
      </c>
      <c r="H39" s="2">
        <v>10</v>
      </c>
      <c r="I39" s="3">
        <v>21825</v>
      </c>
      <c r="J39" s="4">
        <f t="shared" si="2"/>
        <v>12.260132814288994</v>
      </c>
      <c r="K39" s="4">
        <f t="shared" si="3"/>
        <v>89.99999999999999</v>
      </c>
      <c r="L39" s="4">
        <f t="shared" si="4"/>
        <v>12.224513172966777</v>
      </c>
    </row>
    <row r="40" spans="1:12" s="1" customFormat="1" ht="15" customHeight="1">
      <c r="A40" s="66"/>
      <c r="B40" s="59" t="s">
        <v>27</v>
      </c>
      <c r="C40" s="60"/>
      <c r="D40" s="2">
        <f t="shared" si="0"/>
        <v>168746</v>
      </c>
      <c r="E40" s="2">
        <v>341</v>
      </c>
      <c r="F40" s="3">
        <v>168405</v>
      </c>
      <c r="G40" s="2">
        <f t="shared" si="1"/>
        <v>155242</v>
      </c>
      <c r="H40" s="2">
        <v>292</v>
      </c>
      <c r="I40" s="3">
        <v>154950</v>
      </c>
      <c r="J40" s="4">
        <f t="shared" si="2"/>
        <v>8.698676904445968</v>
      </c>
      <c r="K40" s="4">
        <f t="shared" si="3"/>
        <v>16.780821917808208</v>
      </c>
      <c r="L40" s="4">
        <f t="shared" si="4"/>
        <v>8.68344627299129</v>
      </c>
    </row>
    <row r="41" spans="1:12" s="1" customFormat="1" ht="15" customHeight="1">
      <c r="A41" s="73" t="s">
        <v>4</v>
      </c>
      <c r="B41" s="59" t="s">
        <v>28</v>
      </c>
      <c r="C41" s="60"/>
      <c r="D41" s="2">
        <f t="shared" si="0"/>
        <v>45123</v>
      </c>
      <c r="E41" s="2">
        <v>169</v>
      </c>
      <c r="F41" s="3">
        <v>44954</v>
      </c>
      <c r="G41" s="2">
        <f t="shared" si="1"/>
        <v>42476</v>
      </c>
      <c r="H41" s="2">
        <v>172</v>
      </c>
      <c r="I41" s="3">
        <v>42304</v>
      </c>
      <c r="J41" s="4">
        <f t="shared" si="2"/>
        <v>6.231754402486112</v>
      </c>
      <c r="K41" s="4">
        <f t="shared" si="3"/>
        <v>-1.744186046511631</v>
      </c>
      <c r="L41" s="4">
        <f t="shared" si="4"/>
        <v>6.264183055975803</v>
      </c>
    </row>
    <row r="42" spans="1:12" s="1" customFormat="1" ht="15" customHeight="1">
      <c r="A42" s="65"/>
      <c r="B42" s="59" t="s">
        <v>29</v>
      </c>
      <c r="C42" s="60"/>
      <c r="D42" s="2">
        <f t="shared" si="0"/>
        <v>7386</v>
      </c>
      <c r="E42" s="2">
        <v>26</v>
      </c>
      <c r="F42" s="3">
        <v>7360</v>
      </c>
      <c r="G42" s="2">
        <f t="shared" si="1"/>
        <v>7140</v>
      </c>
      <c r="H42" s="2">
        <v>27</v>
      </c>
      <c r="I42" s="3">
        <v>7113</v>
      </c>
      <c r="J42" s="4">
        <f t="shared" si="2"/>
        <v>3.445378151260514</v>
      </c>
      <c r="K42" s="4">
        <f t="shared" si="3"/>
        <v>-3.703703703703709</v>
      </c>
      <c r="L42" s="4">
        <f t="shared" si="4"/>
        <v>3.472515113173058</v>
      </c>
    </row>
    <row r="43" spans="1:12" s="1" customFormat="1" ht="15" customHeight="1">
      <c r="A43" s="65"/>
      <c r="B43" s="59" t="s">
        <v>30</v>
      </c>
      <c r="C43" s="60"/>
      <c r="D43" s="2">
        <f t="shared" si="0"/>
        <v>1254</v>
      </c>
      <c r="E43" s="2">
        <v>13</v>
      </c>
      <c r="F43" s="3">
        <v>1241</v>
      </c>
      <c r="G43" s="2">
        <f t="shared" si="1"/>
        <v>941</v>
      </c>
      <c r="H43" s="2">
        <v>8</v>
      </c>
      <c r="I43" s="3">
        <v>933</v>
      </c>
      <c r="J43" s="4">
        <f t="shared" si="2"/>
        <v>33.26248671625931</v>
      </c>
      <c r="K43" s="4">
        <f t="shared" si="3"/>
        <v>62.5</v>
      </c>
      <c r="L43" s="4">
        <f t="shared" si="4"/>
        <v>33.0117899249732</v>
      </c>
    </row>
    <row r="44" spans="1:12" s="1" customFormat="1" ht="15" customHeight="1">
      <c r="A44" s="66"/>
      <c r="B44" s="59" t="s">
        <v>31</v>
      </c>
      <c r="C44" s="60"/>
      <c r="D44" s="2">
        <f t="shared" si="0"/>
        <v>53763</v>
      </c>
      <c r="E44" s="2">
        <v>208</v>
      </c>
      <c r="F44" s="3">
        <v>53555</v>
      </c>
      <c r="G44" s="2">
        <f t="shared" si="1"/>
        <v>50557</v>
      </c>
      <c r="H44" s="2">
        <v>207</v>
      </c>
      <c r="I44" s="3">
        <v>50350</v>
      </c>
      <c r="J44" s="4">
        <f t="shared" si="2"/>
        <v>6.3413572799018825</v>
      </c>
      <c r="K44" s="4">
        <f t="shared" si="3"/>
        <v>0.48309178743961567</v>
      </c>
      <c r="L44" s="4">
        <f t="shared" si="4"/>
        <v>6.365441906653424</v>
      </c>
    </row>
    <row r="45" spans="1:12" s="1" customFormat="1" ht="24.75" customHeight="1">
      <c r="A45" s="73" t="s">
        <v>5</v>
      </c>
      <c r="B45" s="59" t="s">
        <v>32</v>
      </c>
      <c r="C45" s="60"/>
      <c r="D45" s="2">
        <f t="shared" si="0"/>
        <v>2837</v>
      </c>
      <c r="E45" s="2">
        <v>50</v>
      </c>
      <c r="F45" s="3">
        <v>2787</v>
      </c>
      <c r="G45" s="2">
        <f t="shared" si="1"/>
        <v>2797</v>
      </c>
      <c r="H45" s="2">
        <v>59</v>
      </c>
      <c r="I45" s="3">
        <v>2738</v>
      </c>
      <c r="J45" s="4">
        <f t="shared" si="2"/>
        <v>1.4301036825169922</v>
      </c>
      <c r="K45" s="4">
        <f t="shared" si="3"/>
        <v>-15.254237288135597</v>
      </c>
      <c r="L45" s="4">
        <f t="shared" si="4"/>
        <v>1.789627465303134</v>
      </c>
    </row>
    <row r="46" spans="1:12" s="1" customFormat="1" ht="24.75" customHeight="1">
      <c r="A46" s="65"/>
      <c r="B46" s="59" t="s">
        <v>33</v>
      </c>
      <c r="C46" s="60"/>
      <c r="D46" s="2">
        <f t="shared" si="0"/>
        <v>3184</v>
      </c>
      <c r="E46" s="2">
        <v>21</v>
      </c>
      <c r="F46" s="3">
        <v>3163</v>
      </c>
      <c r="G46" s="2">
        <f t="shared" si="1"/>
        <v>2932</v>
      </c>
      <c r="H46" s="2">
        <v>15</v>
      </c>
      <c r="I46" s="3">
        <v>2917</v>
      </c>
      <c r="J46" s="4">
        <f t="shared" si="2"/>
        <v>8.594815825375179</v>
      </c>
      <c r="K46" s="4">
        <f t="shared" si="3"/>
        <v>39.99999999999999</v>
      </c>
      <c r="L46" s="4">
        <f t="shared" si="4"/>
        <v>8.43332190606787</v>
      </c>
    </row>
    <row r="47" spans="1:12" s="1" customFormat="1" ht="19.5" customHeight="1">
      <c r="A47" s="66"/>
      <c r="B47" s="62" t="s">
        <v>34</v>
      </c>
      <c r="C47" s="63"/>
      <c r="D47" s="2">
        <f t="shared" si="0"/>
        <v>6021</v>
      </c>
      <c r="E47" s="2">
        <v>71</v>
      </c>
      <c r="F47" s="3">
        <v>5950</v>
      </c>
      <c r="G47" s="2">
        <f t="shared" si="1"/>
        <v>5729</v>
      </c>
      <c r="H47" s="2">
        <v>74</v>
      </c>
      <c r="I47" s="3">
        <v>5655</v>
      </c>
      <c r="J47" s="4">
        <f t="shared" si="2"/>
        <v>5.096875545470403</v>
      </c>
      <c r="K47" s="4">
        <f t="shared" si="3"/>
        <v>-4.054054054054057</v>
      </c>
      <c r="L47" s="4">
        <f t="shared" si="4"/>
        <v>5.216622458001763</v>
      </c>
    </row>
    <row r="48" spans="1:12" s="1" customFormat="1" ht="15" customHeight="1">
      <c r="A48" s="5"/>
      <c r="B48" s="72" t="s">
        <v>35</v>
      </c>
      <c r="C48" s="63"/>
      <c r="D48" s="2">
        <f t="shared" si="0"/>
        <v>5009</v>
      </c>
      <c r="E48" s="2">
        <v>723</v>
      </c>
      <c r="F48" s="7">
        <v>4286</v>
      </c>
      <c r="G48" s="8">
        <f t="shared" si="1"/>
        <v>4460</v>
      </c>
      <c r="H48" s="8">
        <v>949</v>
      </c>
      <c r="I48" s="7">
        <v>3511</v>
      </c>
      <c r="J48" s="9">
        <f t="shared" si="2"/>
        <v>12.309417040358749</v>
      </c>
      <c r="K48" s="9">
        <f t="shared" si="3"/>
        <v>-23.8145416227608</v>
      </c>
      <c r="L48" s="9">
        <f t="shared" si="4"/>
        <v>22.073483338080322</v>
      </c>
    </row>
    <row r="49" spans="1:12" s="1" customFormat="1" ht="15" customHeight="1">
      <c r="A49" s="10"/>
      <c r="B49" s="61" t="s">
        <v>36</v>
      </c>
      <c r="C49" s="60"/>
      <c r="D49" s="2">
        <f t="shared" si="0"/>
        <v>6280372</v>
      </c>
      <c r="E49" s="2">
        <v>3235922</v>
      </c>
      <c r="F49" s="3">
        <v>3044450</v>
      </c>
      <c r="G49" s="2">
        <f t="shared" si="1"/>
        <v>5818823</v>
      </c>
      <c r="H49" s="2">
        <v>3159432</v>
      </c>
      <c r="I49" s="3">
        <v>2659391</v>
      </c>
      <c r="J49" s="4">
        <f t="shared" si="2"/>
        <v>7.931999306388948</v>
      </c>
      <c r="K49" s="4">
        <f t="shared" si="3"/>
        <v>2.421004788202441</v>
      </c>
      <c r="L49" s="4">
        <f t="shared" si="4"/>
        <v>14.479217234321684</v>
      </c>
    </row>
    <row r="50" spans="1:12" s="1" customFormat="1" ht="1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s="1" customFormat="1" ht="15" customHeight="1">
      <c r="A51"/>
      <c r="B51"/>
      <c r="C51"/>
      <c r="D51"/>
      <c r="E51"/>
      <c r="F51"/>
      <c r="G51"/>
      <c r="H51"/>
      <c r="I51"/>
      <c r="J51"/>
      <c r="K51"/>
      <c r="L51"/>
    </row>
  </sheetData>
  <sheetProtection/>
  <mergeCells count="49">
    <mergeCell ref="A45:A47"/>
    <mergeCell ref="A41:A44"/>
    <mergeCell ref="B24:C24"/>
    <mergeCell ref="B9:C9"/>
    <mergeCell ref="B8:C8"/>
    <mergeCell ref="A27:A40"/>
    <mergeCell ref="B21:C21"/>
    <mergeCell ref="B22:C22"/>
    <mergeCell ref="B28:C28"/>
    <mergeCell ref="A1:L1"/>
    <mergeCell ref="A2:C3"/>
    <mergeCell ref="G2:I2"/>
    <mergeCell ref="J2:L2"/>
    <mergeCell ref="D2:F2"/>
    <mergeCell ref="B48:C48"/>
    <mergeCell ref="B45:C45"/>
    <mergeCell ref="B4:C4"/>
    <mergeCell ref="A4:A19"/>
    <mergeCell ref="A20:A26"/>
    <mergeCell ref="B5:C5"/>
    <mergeCell ref="B6:C6"/>
    <mergeCell ref="B7:C7"/>
    <mergeCell ref="B10:B17"/>
    <mergeCell ref="B19:C19"/>
    <mergeCell ref="B20:C20"/>
    <mergeCell ref="B18:C18"/>
    <mergeCell ref="B49:C49"/>
    <mergeCell ref="B38:C38"/>
    <mergeCell ref="B39:C39"/>
    <mergeCell ref="B40:C40"/>
    <mergeCell ref="B41:C41"/>
    <mergeCell ref="B47:C47"/>
    <mergeCell ref="B29:C29"/>
    <mergeCell ref="B30:C30"/>
    <mergeCell ref="B31:C31"/>
    <mergeCell ref="B23:C23"/>
    <mergeCell ref="B25:C25"/>
    <mergeCell ref="B26:C26"/>
    <mergeCell ref="B27:C27"/>
    <mergeCell ref="B36:C36"/>
    <mergeCell ref="B37:C37"/>
    <mergeCell ref="B42:C42"/>
    <mergeCell ref="B46:C46"/>
    <mergeCell ref="B32:C32"/>
    <mergeCell ref="B33:C33"/>
    <mergeCell ref="B34:C34"/>
    <mergeCell ref="B35:C35"/>
    <mergeCell ref="B43:C43"/>
    <mergeCell ref="B44:C44"/>
  </mergeCells>
  <printOptions horizontalCentered="1"/>
  <pageMargins left="0.3937007874015748" right="0.3937007874015748" top="0.25" bottom="0.27" header="0.3937007874015748" footer="0.393700787401574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52"/>
  <sheetViews>
    <sheetView tabSelected="1" view="pageBreakPreview" zoomScaleSheetLayoutView="100" zoomScalePageLayoutView="0" workbookViewId="0" topLeftCell="A1">
      <pane xSplit="3" ySplit="3" topLeftCell="D4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57" sqref="G57"/>
    </sheetView>
  </sheetViews>
  <sheetFormatPr defaultColWidth="9.00390625" defaultRowHeight="16.5"/>
  <cols>
    <col min="1" max="1" width="2.25390625" style="0" customWidth="1"/>
    <col min="2" max="2" width="2.75390625" style="0" customWidth="1"/>
    <col min="3" max="3" width="18.25390625" style="0" customWidth="1"/>
    <col min="4" max="9" width="10.125" style="0" customWidth="1"/>
    <col min="10" max="12" width="8.125" style="0" customWidth="1"/>
  </cols>
  <sheetData>
    <row r="1" spans="1:12" ht="69.75" customHeight="1">
      <c r="A1" s="78" t="str">
        <f>Sheet3!A1</f>
        <v>表1-3  105年1至7月來臺旅客人數及成長率－按居住地分
Table 1-3 Visitor Arrivals by Residence,
 January-July,2016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s="1" customFormat="1" ht="30.75" customHeight="1">
      <c r="A2" s="79" t="str">
        <f>Sheet3!A2</f>
        <v>居住地
Residence</v>
      </c>
      <c r="B2" s="79"/>
      <c r="C2" s="80"/>
      <c r="D2" s="83" t="str">
        <f>Sheet3!D2</f>
        <v>105年1至7月 Jan.-Jul., 2016</v>
      </c>
      <c r="E2" s="83"/>
      <c r="F2" s="83"/>
      <c r="G2" s="83" t="str">
        <f>Sheet3!G2</f>
        <v>104年1至7月 Jan.-Jul.,2015</v>
      </c>
      <c r="H2" s="83"/>
      <c r="I2" s="83"/>
      <c r="J2" s="83" t="str">
        <f>Sheet3!J2</f>
        <v>比較 Change +-%</v>
      </c>
      <c r="K2" s="83"/>
      <c r="L2" s="84"/>
    </row>
    <row r="3" spans="1:12" s="1" customFormat="1" ht="48" customHeight="1">
      <c r="A3" s="81"/>
      <c r="B3" s="81"/>
      <c r="C3" s="82"/>
      <c r="D3" s="12" t="s">
        <v>47</v>
      </c>
      <c r="E3" s="11" t="s">
        <v>48</v>
      </c>
      <c r="F3" s="11" t="s">
        <v>49</v>
      </c>
      <c r="G3" s="12" t="s">
        <v>47</v>
      </c>
      <c r="H3" s="11" t="s">
        <v>48</v>
      </c>
      <c r="I3" s="11" t="s">
        <v>49</v>
      </c>
      <c r="J3" s="12" t="s">
        <v>47</v>
      </c>
      <c r="K3" s="11" t="s">
        <v>48</v>
      </c>
      <c r="L3" s="13" t="s">
        <v>49</v>
      </c>
    </row>
    <row r="4" spans="1:13" s="22" customFormat="1" ht="15" customHeight="1">
      <c r="A4" s="14" t="s">
        <v>50</v>
      </c>
      <c r="B4" s="15"/>
      <c r="C4" s="16"/>
      <c r="D4" s="17">
        <f aca="true" t="shared" si="0" ref="D4:D49">E4+F4</f>
        <v>5682436</v>
      </c>
      <c r="E4" s="18">
        <f>Sheet3!E19</f>
        <v>3231866</v>
      </c>
      <c r="F4" s="18">
        <f>Sheet3!F19</f>
        <v>2450570</v>
      </c>
      <c r="G4" s="17">
        <f aca="true" t="shared" si="1" ref="G4:G49">H4+I4</f>
        <v>5267338</v>
      </c>
      <c r="H4" s="18">
        <f>Sheet3!H19</f>
        <v>3155342</v>
      </c>
      <c r="I4" s="18">
        <f>Sheet3!I19</f>
        <v>2111996</v>
      </c>
      <c r="J4" s="19">
        <f aca="true" t="shared" si="2" ref="J4:J49">IF(G4=0,"-",((D4/G4)-1)*100)</f>
        <v>7.880603067431791</v>
      </c>
      <c r="K4" s="20">
        <f aca="true" t="shared" si="3" ref="K4:K49">IF(H4=0,"-",((E4/H4)-1)*100)</f>
        <v>2.4252204673851585</v>
      </c>
      <c r="L4" s="20">
        <f aca="true" t="shared" si="4" ref="L4:L49">IF(I4=0,"-",((F4/I4)-1)*100)</f>
        <v>16.03099627082627</v>
      </c>
      <c r="M4" s="21"/>
    </row>
    <row r="5" spans="1:12" s="1" customFormat="1" ht="15" customHeight="1">
      <c r="A5" s="23"/>
      <c r="B5" s="74" t="s">
        <v>67</v>
      </c>
      <c r="C5" s="75"/>
      <c r="D5" s="25">
        <f t="shared" si="0"/>
        <v>901791</v>
      </c>
      <c r="E5" s="26">
        <f>Sheet3!E4</f>
        <v>836226</v>
      </c>
      <c r="F5" s="26">
        <f>Sheet3!F4</f>
        <v>65565</v>
      </c>
      <c r="G5" s="25">
        <f t="shared" si="1"/>
        <v>838663</v>
      </c>
      <c r="H5" s="26">
        <f>Sheet3!H4</f>
        <v>771257</v>
      </c>
      <c r="I5" s="26">
        <f>Sheet3!I4</f>
        <v>67406</v>
      </c>
      <c r="J5" s="27">
        <f t="shared" si="2"/>
        <v>7.527218918683665</v>
      </c>
      <c r="K5" s="28">
        <f t="shared" si="3"/>
        <v>8.4237809186821</v>
      </c>
      <c r="L5" s="28">
        <f t="shared" si="4"/>
        <v>-2.731210871435774</v>
      </c>
    </row>
    <row r="6" spans="1:12" s="1" customFormat="1" ht="15" customHeight="1">
      <c r="A6" s="23"/>
      <c r="B6" s="74" t="s">
        <v>46</v>
      </c>
      <c r="C6" s="75"/>
      <c r="D6" s="25">
        <f t="shared" si="0"/>
        <v>2409698</v>
      </c>
      <c r="E6" s="26">
        <f>Sheet3!E5</f>
        <v>2388036</v>
      </c>
      <c r="F6" s="26">
        <f>Sheet3!F5</f>
        <v>21662</v>
      </c>
      <c r="G6" s="25">
        <f t="shared" si="1"/>
        <v>2399676</v>
      </c>
      <c r="H6" s="26">
        <f>Sheet3!H5</f>
        <v>2377084</v>
      </c>
      <c r="I6" s="26">
        <f>Sheet3!I5</f>
        <v>22592</v>
      </c>
      <c r="J6" s="27">
        <f>IF(G6=0,"-",((D6/G6)-1)*100)</f>
        <v>0.4176397146948174</v>
      </c>
      <c r="K6" s="28">
        <f>IF(H6=0,"-",((E6/H6)-1)*100)</f>
        <v>0.46073256140717334</v>
      </c>
      <c r="L6" s="28">
        <f>IF(I6=0,"-",((F6/I6)-1)*100)</f>
        <v>-4.116501416430596</v>
      </c>
    </row>
    <row r="7" spans="1:12" s="1" customFormat="1" ht="15" customHeight="1">
      <c r="A7" s="23"/>
      <c r="B7" s="74" t="s">
        <v>6</v>
      </c>
      <c r="C7" s="75"/>
      <c r="D7" s="25">
        <f t="shared" si="0"/>
        <v>1013668</v>
      </c>
      <c r="E7" s="26">
        <f>Sheet3!E6</f>
        <v>844</v>
      </c>
      <c r="F7" s="26">
        <f>Sheet3!F6</f>
        <v>1012824</v>
      </c>
      <c r="G7" s="25">
        <f t="shared" si="1"/>
        <v>859557</v>
      </c>
      <c r="H7" s="26">
        <f>Sheet3!H6</f>
        <v>711</v>
      </c>
      <c r="I7" s="26">
        <f>Sheet3!I6</f>
        <v>858846</v>
      </c>
      <c r="J7" s="27">
        <f t="shared" si="2"/>
        <v>17.929119302152152</v>
      </c>
      <c r="K7" s="28">
        <f t="shared" si="3"/>
        <v>18.70604781997187</v>
      </c>
      <c r="L7" s="28">
        <f t="shared" si="4"/>
        <v>17.92847611795363</v>
      </c>
    </row>
    <row r="8" spans="1:12" s="1" customFormat="1" ht="15" customHeight="1">
      <c r="A8" s="23"/>
      <c r="B8" s="74" t="s">
        <v>66</v>
      </c>
      <c r="C8" s="75"/>
      <c r="D8" s="25">
        <f t="shared" si="0"/>
        <v>478503</v>
      </c>
      <c r="E8" s="26">
        <f>Sheet3!E7</f>
        <v>1820</v>
      </c>
      <c r="F8" s="26">
        <f>Sheet3!F7</f>
        <v>476683</v>
      </c>
      <c r="G8" s="25">
        <f t="shared" si="1"/>
        <v>369080</v>
      </c>
      <c r="H8" s="26">
        <f>Sheet3!H7</f>
        <v>1634</v>
      </c>
      <c r="I8" s="26">
        <f>Sheet3!I7</f>
        <v>367446</v>
      </c>
      <c r="J8" s="27">
        <f t="shared" si="2"/>
        <v>29.647501896607785</v>
      </c>
      <c r="K8" s="28">
        <f t="shared" si="3"/>
        <v>11.383108935128528</v>
      </c>
      <c r="L8" s="28">
        <f t="shared" si="4"/>
        <v>29.72872204351116</v>
      </c>
    </row>
    <row r="9" spans="1:12" s="1" customFormat="1" ht="15" customHeight="1">
      <c r="A9" s="23"/>
      <c r="B9" s="74" t="s">
        <v>7</v>
      </c>
      <c r="C9" s="75"/>
      <c r="D9" s="25">
        <f t="shared" si="0"/>
        <v>19262</v>
      </c>
      <c r="E9" s="26">
        <f>Sheet3!E8</f>
        <v>23</v>
      </c>
      <c r="F9" s="26">
        <f>Sheet3!F8</f>
        <v>19239</v>
      </c>
      <c r="G9" s="25">
        <f t="shared" si="1"/>
        <v>18394</v>
      </c>
      <c r="H9" s="26">
        <f>Sheet3!H8</f>
        <v>30</v>
      </c>
      <c r="I9" s="26">
        <f>Sheet3!I8</f>
        <v>18364</v>
      </c>
      <c r="J9" s="27">
        <f t="shared" si="2"/>
        <v>4.718930085897566</v>
      </c>
      <c r="K9" s="28">
        <f t="shared" si="3"/>
        <v>-23.33333333333333</v>
      </c>
      <c r="L9" s="28">
        <f t="shared" si="4"/>
        <v>4.764757133522113</v>
      </c>
    </row>
    <row r="10" spans="1:12" s="1" customFormat="1" ht="15" customHeight="1">
      <c r="A10" s="23"/>
      <c r="B10" s="74" t="s">
        <v>8</v>
      </c>
      <c r="C10" s="75"/>
      <c r="D10" s="25">
        <f t="shared" si="0"/>
        <v>11795</v>
      </c>
      <c r="E10" s="26">
        <f>Sheet3!E9</f>
        <v>61</v>
      </c>
      <c r="F10" s="26">
        <f>Sheet3!F9</f>
        <v>11734</v>
      </c>
      <c r="G10" s="25">
        <f t="shared" si="1"/>
        <v>11060</v>
      </c>
      <c r="H10" s="26">
        <f>Sheet3!H9</f>
        <v>34</v>
      </c>
      <c r="I10" s="26">
        <f>Sheet3!I9</f>
        <v>11026</v>
      </c>
      <c r="J10" s="27">
        <f t="shared" si="2"/>
        <v>6.645569620253156</v>
      </c>
      <c r="K10" s="28">
        <f t="shared" si="3"/>
        <v>79.41176470588236</v>
      </c>
      <c r="L10" s="28">
        <f t="shared" si="4"/>
        <v>6.421186286958092</v>
      </c>
    </row>
    <row r="11" spans="1:12" s="1" customFormat="1" ht="15" customHeight="1">
      <c r="A11" s="23"/>
      <c r="B11" s="29" t="s">
        <v>51</v>
      </c>
      <c r="C11" s="24"/>
      <c r="D11" s="25">
        <f t="shared" si="0"/>
        <v>841907</v>
      </c>
      <c r="E11" s="26">
        <f>Sheet3!E17</f>
        <v>4827</v>
      </c>
      <c r="F11" s="26">
        <f>Sheet3!F17</f>
        <v>837080</v>
      </c>
      <c r="G11" s="25">
        <f t="shared" si="1"/>
        <v>765918</v>
      </c>
      <c r="H11" s="26">
        <f>Sheet3!H17</f>
        <v>4567</v>
      </c>
      <c r="I11" s="26">
        <f>Sheet3!I17</f>
        <v>761351</v>
      </c>
      <c r="J11" s="27">
        <f t="shared" si="2"/>
        <v>9.921297057909584</v>
      </c>
      <c r="K11" s="28">
        <f t="shared" si="3"/>
        <v>5.693015108386246</v>
      </c>
      <c r="L11" s="28">
        <f t="shared" si="4"/>
        <v>9.946660607262615</v>
      </c>
    </row>
    <row r="12" spans="1:12" s="1" customFormat="1" ht="15" customHeight="1">
      <c r="A12" s="23"/>
      <c r="B12" s="30"/>
      <c r="C12" s="24" t="s">
        <v>37</v>
      </c>
      <c r="D12" s="25">
        <f t="shared" si="0"/>
        <v>241521</v>
      </c>
      <c r="E12" s="26">
        <f>Sheet3!E10</f>
        <v>441</v>
      </c>
      <c r="F12" s="26">
        <f>Sheet3!F10</f>
        <v>241080</v>
      </c>
      <c r="G12" s="25">
        <f t="shared" si="1"/>
        <v>222708</v>
      </c>
      <c r="H12" s="26">
        <f>Sheet3!H10</f>
        <v>379</v>
      </c>
      <c r="I12" s="26">
        <f>Sheet3!I10</f>
        <v>222329</v>
      </c>
      <c r="J12" s="27">
        <f t="shared" si="2"/>
        <v>8.447384018535487</v>
      </c>
      <c r="K12" s="28">
        <f t="shared" si="3"/>
        <v>16.358839050131934</v>
      </c>
      <c r="L12" s="28">
        <f t="shared" si="4"/>
        <v>8.43389751224537</v>
      </c>
    </row>
    <row r="13" spans="1:12" s="1" customFormat="1" ht="15" customHeight="1">
      <c r="A13" s="23"/>
      <c r="B13" s="30"/>
      <c r="C13" s="24" t="s">
        <v>38</v>
      </c>
      <c r="D13" s="25">
        <f t="shared" si="0"/>
        <v>200878</v>
      </c>
      <c r="E13" s="26">
        <f>Sheet3!E11</f>
        <v>182</v>
      </c>
      <c r="F13" s="26">
        <f>Sheet3!F11</f>
        <v>200696</v>
      </c>
      <c r="G13" s="25">
        <f t="shared" si="1"/>
        <v>194823</v>
      </c>
      <c r="H13" s="26">
        <f>Sheet3!H11</f>
        <v>198</v>
      </c>
      <c r="I13" s="26">
        <f>Sheet3!I11</f>
        <v>194625</v>
      </c>
      <c r="J13" s="27">
        <f t="shared" si="2"/>
        <v>3.10794926677036</v>
      </c>
      <c r="K13" s="28">
        <f t="shared" si="3"/>
        <v>-8.080808080808078</v>
      </c>
      <c r="L13" s="28">
        <f t="shared" si="4"/>
        <v>3.119332048811807</v>
      </c>
    </row>
    <row r="14" spans="1:12" s="1" customFormat="1" ht="15" customHeight="1">
      <c r="A14" s="23"/>
      <c r="B14" s="30"/>
      <c r="C14" s="24" t="s">
        <v>39</v>
      </c>
      <c r="D14" s="25">
        <f t="shared" si="0"/>
        <v>105276</v>
      </c>
      <c r="E14" s="26">
        <f>Sheet3!E12</f>
        <v>257</v>
      </c>
      <c r="F14" s="26">
        <f>Sheet3!F12</f>
        <v>105019</v>
      </c>
      <c r="G14" s="25">
        <f t="shared" si="1"/>
        <v>104599</v>
      </c>
      <c r="H14" s="26">
        <f>Sheet3!H12</f>
        <v>204</v>
      </c>
      <c r="I14" s="26">
        <f>Sheet3!I12</f>
        <v>104395</v>
      </c>
      <c r="J14" s="27">
        <f t="shared" si="2"/>
        <v>0.6472337211636869</v>
      </c>
      <c r="K14" s="28">
        <f t="shared" si="3"/>
        <v>25.98039215686274</v>
      </c>
      <c r="L14" s="28">
        <f t="shared" si="4"/>
        <v>0.5977297763302802</v>
      </c>
    </row>
    <row r="15" spans="1:12" s="1" customFormat="1" ht="15" customHeight="1">
      <c r="A15" s="23"/>
      <c r="B15" s="30"/>
      <c r="C15" s="24" t="s">
        <v>40</v>
      </c>
      <c r="D15" s="25">
        <f t="shared" si="0"/>
        <v>92988</v>
      </c>
      <c r="E15" s="26">
        <f>Sheet3!E13</f>
        <v>1356</v>
      </c>
      <c r="F15" s="26">
        <f>Sheet3!F13</f>
        <v>91632</v>
      </c>
      <c r="G15" s="25">
        <f t="shared" si="1"/>
        <v>82149</v>
      </c>
      <c r="H15" s="26">
        <f>Sheet3!H13</f>
        <v>1363</v>
      </c>
      <c r="I15" s="26">
        <f>Sheet3!I13</f>
        <v>80786</v>
      </c>
      <c r="J15" s="27">
        <f t="shared" si="2"/>
        <v>13.19431764233283</v>
      </c>
      <c r="K15" s="28">
        <f t="shared" si="3"/>
        <v>-0.5135730007336803</v>
      </c>
      <c r="L15" s="28">
        <f t="shared" si="4"/>
        <v>13.425593543435754</v>
      </c>
    </row>
    <row r="16" spans="1:12" s="1" customFormat="1" ht="15" customHeight="1">
      <c r="A16" s="23"/>
      <c r="B16" s="30"/>
      <c r="C16" s="24" t="s">
        <v>41</v>
      </c>
      <c r="D16" s="25">
        <f t="shared" si="0"/>
        <v>92185</v>
      </c>
      <c r="E16" s="26">
        <f>Sheet3!E14</f>
        <v>387</v>
      </c>
      <c r="F16" s="26">
        <f>Sheet3!F14</f>
        <v>91798</v>
      </c>
      <c r="G16" s="25">
        <f t="shared" si="1"/>
        <v>67349</v>
      </c>
      <c r="H16" s="26">
        <f>Sheet3!H14</f>
        <v>312</v>
      </c>
      <c r="I16" s="26">
        <f>Sheet3!I14</f>
        <v>67037</v>
      </c>
      <c r="J16" s="27">
        <f t="shared" si="2"/>
        <v>36.876568323211934</v>
      </c>
      <c r="K16" s="28">
        <f t="shared" si="3"/>
        <v>24.03846153846154</v>
      </c>
      <c r="L16" s="28">
        <f t="shared" si="4"/>
        <v>36.93631874934737</v>
      </c>
    </row>
    <row r="17" spans="1:12" s="1" customFormat="1" ht="15" customHeight="1">
      <c r="A17" s="23"/>
      <c r="B17" s="30"/>
      <c r="C17" s="24" t="s">
        <v>62</v>
      </c>
      <c r="D17" s="25">
        <f>E17+F17</f>
        <v>100281</v>
      </c>
      <c r="E17" s="26">
        <f>Sheet3!E15</f>
        <v>1918</v>
      </c>
      <c r="F17" s="26">
        <f>Sheet3!F15</f>
        <v>98363</v>
      </c>
      <c r="G17" s="25">
        <f>H17+I17</f>
        <v>87132</v>
      </c>
      <c r="H17" s="26">
        <f>Sheet3!H15</f>
        <v>1865</v>
      </c>
      <c r="I17" s="26">
        <f>Sheet3!I15</f>
        <v>85267</v>
      </c>
      <c r="J17" s="27">
        <f>IF(G17=0,"-",((D17/G17)-1)*100)</f>
        <v>15.090896570720291</v>
      </c>
      <c r="K17" s="28">
        <f>IF(H17=0,"-",((E17/H17)-1)*100)</f>
        <v>2.8418230563002744</v>
      </c>
      <c r="L17" s="28">
        <f>IF(I17=0,"-",((F17/I17)-1)*100)</f>
        <v>15.358814078131044</v>
      </c>
    </row>
    <row r="18" spans="1:12" s="1" customFormat="1" ht="15" customHeight="1">
      <c r="A18" s="23"/>
      <c r="B18" s="31"/>
      <c r="C18" s="24" t="s">
        <v>52</v>
      </c>
      <c r="D18" s="25">
        <f t="shared" si="0"/>
        <v>8778</v>
      </c>
      <c r="E18" s="26">
        <f>Sheet3!E16</f>
        <v>286</v>
      </c>
      <c r="F18" s="26">
        <f>Sheet3!F16</f>
        <v>8492</v>
      </c>
      <c r="G18" s="25">
        <f t="shared" si="1"/>
        <v>7158</v>
      </c>
      <c r="H18" s="26">
        <f>Sheet3!H16</f>
        <v>246</v>
      </c>
      <c r="I18" s="26">
        <f>Sheet3!I16</f>
        <v>6912</v>
      </c>
      <c r="J18" s="27">
        <f t="shared" si="2"/>
        <v>22.632020117351214</v>
      </c>
      <c r="K18" s="28">
        <f t="shared" si="3"/>
        <v>16.260162601626014</v>
      </c>
      <c r="L18" s="28">
        <f t="shared" si="4"/>
        <v>22.8587962962963</v>
      </c>
    </row>
    <row r="19" spans="1:12" s="1" customFormat="1" ht="15" customHeight="1">
      <c r="A19" s="32"/>
      <c r="B19" s="76" t="s">
        <v>53</v>
      </c>
      <c r="C19" s="77"/>
      <c r="D19" s="33">
        <f t="shared" si="0"/>
        <v>5812</v>
      </c>
      <c r="E19" s="26">
        <f>Sheet3!E18</f>
        <v>29</v>
      </c>
      <c r="F19" s="26">
        <f>Sheet3!F18</f>
        <v>5783</v>
      </c>
      <c r="G19" s="33">
        <f t="shared" si="1"/>
        <v>4990</v>
      </c>
      <c r="H19" s="26">
        <f>Sheet3!H18</f>
        <v>25</v>
      </c>
      <c r="I19" s="26">
        <f>Sheet3!I18</f>
        <v>4965</v>
      </c>
      <c r="J19" s="34">
        <f t="shared" si="2"/>
        <v>16.472945891783564</v>
      </c>
      <c r="K19" s="35">
        <f t="shared" si="3"/>
        <v>15.999999999999993</v>
      </c>
      <c r="L19" s="35">
        <f t="shared" si="4"/>
        <v>16.475327291037267</v>
      </c>
    </row>
    <row r="20" spans="1:12" s="22" customFormat="1" ht="15" customHeight="1">
      <c r="A20" s="36" t="s">
        <v>54</v>
      </c>
      <c r="B20" s="14"/>
      <c r="C20" s="37"/>
      <c r="D20" s="17">
        <f t="shared" si="0"/>
        <v>364397</v>
      </c>
      <c r="E20" s="18">
        <f>Sheet3!E26</f>
        <v>2713</v>
      </c>
      <c r="F20" s="18">
        <f>Sheet3!F26</f>
        <v>361684</v>
      </c>
      <c r="G20" s="17">
        <f t="shared" si="1"/>
        <v>335497</v>
      </c>
      <c r="H20" s="18">
        <f>Sheet3!H26</f>
        <v>2568</v>
      </c>
      <c r="I20" s="18">
        <f>Sheet3!I26</f>
        <v>332929</v>
      </c>
      <c r="J20" s="19">
        <f t="shared" si="2"/>
        <v>8.614085967981833</v>
      </c>
      <c r="K20" s="20">
        <f t="shared" si="3"/>
        <v>5.646417445482865</v>
      </c>
      <c r="L20" s="20">
        <f t="shared" si="4"/>
        <v>8.636976652679706</v>
      </c>
    </row>
    <row r="21" spans="1:12" s="1" customFormat="1" ht="15" customHeight="1">
      <c r="A21" s="23"/>
      <c r="B21" s="74" t="s">
        <v>11</v>
      </c>
      <c r="C21" s="75"/>
      <c r="D21" s="25">
        <f t="shared" si="0"/>
        <v>58471</v>
      </c>
      <c r="E21" s="26">
        <f>Sheet3!E20</f>
        <v>200</v>
      </c>
      <c r="F21" s="26">
        <f>Sheet3!F20</f>
        <v>58271</v>
      </c>
      <c r="G21" s="25">
        <f t="shared" si="1"/>
        <v>50702</v>
      </c>
      <c r="H21" s="26">
        <f>Sheet3!H20</f>
        <v>171</v>
      </c>
      <c r="I21" s="26">
        <f>Sheet3!I20</f>
        <v>50531</v>
      </c>
      <c r="J21" s="27">
        <f t="shared" si="2"/>
        <v>15.322866948049384</v>
      </c>
      <c r="K21" s="28">
        <f t="shared" si="3"/>
        <v>16.959064327485372</v>
      </c>
      <c r="L21" s="28">
        <f t="shared" si="4"/>
        <v>15.317329955868676</v>
      </c>
    </row>
    <row r="22" spans="1:12" s="1" customFormat="1" ht="15" customHeight="1">
      <c r="A22" s="23"/>
      <c r="B22" s="74" t="s">
        <v>68</v>
      </c>
      <c r="C22" s="75"/>
      <c r="D22" s="25">
        <f t="shared" si="0"/>
        <v>295131</v>
      </c>
      <c r="E22" s="26">
        <f>Sheet3!E21</f>
        <v>2175</v>
      </c>
      <c r="F22" s="26">
        <f>Sheet3!F21</f>
        <v>292956</v>
      </c>
      <c r="G22" s="25">
        <f t="shared" si="1"/>
        <v>274405</v>
      </c>
      <c r="H22" s="26">
        <f>Sheet3!H21</f>
        <v>2023</v>
      </c>
      <c r="I22" s="26">
        <f>Sheet3!I21</f>
        <v>272382</v>
      </c>
      <c r="J22" s="27">
        <f t="shared" si="2"/>
        <v>7.553069368269538</v>
      </c>
      <c r="K22" s="28">
        <f t="shared" si="3"/>
        <v>7.51359367276323</v>
      </c>
      <c r="L22" s="28">
        <f t="shared" si="4"/>
        <v>7.553362556997167</v>
      </c>
    </row>
    <row r="23" spans="1:12" s="1" customFormat="1" ht="15" customHeight="1">
      <c r="A23" s="23"/>
      <c r="B23" s="74" t="s">
        <v>12</v>
      </c>
      <c r="C23" s="75"/>
      <c r="D23" s="25">
        <f t="shared" si="0"/>
        <v>1869</v>
      </c>
      <c r="E23" s="26">
        <f>Sheet3!E22</f>
        <v>13</v>
      </c>
      <c r="F23" s="26">
        <f>Sheet3!F22</f>
        <v>1856</v>
      </c>
      <c r="G23" s="25">
        <f t="shared" si="1"/>
        <v>1878</v>
      </c>
      <c r="H23" s="26">
        <f>Sheet3!H22</f>
        <v>16</v>
      </c>
      <c r="I23" s="26">
        <f>Sheet3!I22</f>
        <v>1862</v>
      </c>
      <c r="J23" s="27">
        <f t="shared" si="2"/>
        <v>-0.4792332268370614</v>
      </c>
      <c r="K23" s="28">
        <f t="shared" si="3"/>
        <v>-18.75</v>
      </c>
      <c r="L23" s="28">
        <f t="shared" si="4"/>
        <v>-0.3222341568206222</v>
      </c>
    </row>
    <row r="24" spans="1:12" s="1" customFormat="1" ht="15" customHeight="1">
      <c r="A24" s="23"/>
      <c r="B24" s="74" t="s">
        <v>13</v>
      </c>
      <c r="C24" s="75"/>
      <c r="D24" s="25">
        <f t="shared" si="0"/>
        <v>2276</v>
      </c>
      <c r="E24" s="26">
        <f>Sheet3!E23</f>
        <v>116</v>
      </c>
      <c r="F24" s="26">
        <f>Sheet3!F23</f>
        <v>2160</v>
      </c>
      <c r="G24" s="25">
        <f t="shared" si="1"/>
        <v>2571</v>
      </c>
      <c r="H24" s="26">
        <f>Sheet3!H23</f>
        <v>121</v>
      </c>
      <c r="I24" s="26">
        <f>Sheet3!I23</f>
        <v>2450</v>
      </c>
      <c r="J24" s="27">
        <f t="shared" si="2"/>
        <v>-11.474134577985218</v>
      </c>
      <c r="K24" s="28">
        <f t="shared" si="3"/>
        <v>-4.1322314049586755</v>
      </c>
      <c r="L24" s="28">
        <f t="shared" si="4"/>
        <v>-11.836734693877549</v>
      </c>
    </row>
    <row r="25" spans="1:12" s="1" customFormat="1" ht="15" customHeight="1">
      <c r="A25" s="23"/>
      <c r="B25" s="74" t="s">
        <v>14</v>
      </c>
      <c r="C25" s="75"/>
      <c r="D25" s="25">
        <f t="shared" si="0"/>
        <v>782</v>
      </c>
      <c r="E25" s="26">
        <f>Sheet3!E24</f>
        <v>68</v>
      </c>
      <c r="F25" s="26">
        <f>Sheet3!F24</f>
        <v>714</v>
      </c>
      <c r="G25" s="25">
        <f t="shared" si="1"/>
        <v>685</v>
      </c>
      <c r="H25" s="26">
        <f>Sheet3!H24</f>
        <v>73</v>
      </c>
      <c r="I25" s="26">
        <f>Sheet3!I24</f>
        <v>612</v>
      </c>
      <c r="J25" s="27">
        <f t="shared" si="2"/>
        <v>14.160583941605843</v>
      </c>
      <c r="K25" s="28">
        <f t="shared" si="3"/>
        <v>-6.849315068493156</v>
      </c>
      <c r="L25" s="28">
        <f t="shared" si="4"/>
        <v>16.666666666666675</v>
      </c>
    </row>
    <row r="26" spans="1:12" s="1" customFormat="1" ht="15" customHeight="1">
      <c r="A26" s="38"/>
      <c r="B26" s="76" t="s">
        <v>55</v>
      </c>
      <c r="C26" s="77"/>
      <c r="D26" s="33">
        <f t="shared" si="0"/>
        <v>5868</v>
      </c>
      <c r="E26" s="26">
        <f>Sheet3!E25</f>
        <v>141</v>
      </c>
      <c r="F26" s="26">
        <f>Sheet3!F25</f>
        <v>5727</v>
      </c>
      <c r="G26" s="33">
        <f t="shared" si="1"/>
        <v>5256</v>
      </c>
      <c r="H26" s="26">
        <f>Sheet3!H25</f>
        <v>164</v>
      </c>
      <c r="I26" s="26">
        <f>Sheet3!I25</f>
        <v>5092</v>
      </c>
      <c r="J26" s="34">
        <f t="shared" si="2"/>
        <v>11.64383561643836</v>
      </c>
      <c r="K26" s="35">
        <f t="shared" si="3"/>
        <v>-14.02439024390244</v>
      </c>
      <c r="L26" s="35">
        <f t="shared" si="4"/>
        <v>12.470542026708564</v>
      </c>
    </row>
    <row r="27" spans="1:12" s="22" customFormat="1" ht="15" customHeight="1">
      <c r="A27" s="14" t="s">
        <v>56</v>
      </c>
      <c r="B27" s="39"/>
      <c r="C27" s="40"/>
      <c r="D27" s="17">
        <f t="shared" si="0"/>
        <v>168746</v>
      </c>
      <c r="E27" s="18">
        <f>Sheet3!E40</f>
        <v>341</v>
      </c>
      <c r="F27" s="18">
        <f>Sheet3!F40</f>
        <v>168405</v>
      </c>
      <c r="G27" s="17">
        <f t="shared" si="1"/>
        <v>155242</v>
      </c>
      <c r="H27" s="18">
        <f>Sheet3!H40</f>
        <v>292</v>
      </c>
      <c r="I27" s="18">
        <f>Sheet3!I40</f>
        <v>154950</v>
      </c>
      <c r="J27" s="19">
        <f t="shared" si="2"/>
        <v>8.698676904445968</v>
      </c>
      <c r="K27" s="20">
        <f t="shared" si="3"/>
        <v>16.780821917808208</v>
      </c>
      <c r="L27" s="20">
        <f t="shared" si="4"/>
        <v>8.68344627299129</v>
      </c>
    </row>
    <row r="28" spans="1:12" s="1" customFormat="1" ht="15" customHeight="1">
      <c r="A28" s="23"/>
      <c r="B28" s="74" t="s">
        <v>17</v>
      </c>
      <c r="C28" s="75"/>
      <c r="D28" s="25">
        <f t="shared" si="0"/>
        <v>3587</v>
      </c>
      <c r="E28" s="26">
        <f>Sheet3!E27</f>
        <v>14</v>
      </c>
      <c r="F28" s="26">
        <f>Sheet3!F27</f>
        <v>3573</v>
      </c>
      <c r="G28" s="25">
        <f t="shared" si="1"/>
        <v>3519</v>
      </c>
      <c r="H28" s="26">
        <f>Sheet3!H27</f>
        <v>4</v>
      </c>
      <c r="I28" s="26">
        <f>Sheet3!I27</f>
        <v>3515</v>
      </c>
      <c r="J28" s="27">
        <f t="shared" si="2"/>
        <v>1.9323671497584627</v>
      </c>
      <c r="K28" s="28">
        <f t="shared" si="3"/>
        <v>250</v>
      </c>
      <c r="L28" s="28">
        <f t="shared" si="4"/>
        <v>1.6500711237553256</v>
      </c>
    </row>
    <row r="29" spans="1:12" s="1" customFormat="1" ht="15" customHeight="1">
      <c r="A29" s="23"/>
      <c r="B29" s="74" t="s">
        <v>18</v>
      </c>
      <c r="C29" s="75"/>
      <c r="D29" s="25">
        <f t="shared" si="0"/>
        <v>24106</v>
      </c>
      <c r="E29" s="26">
        <f>Sheet3!E28</f>
        <v>80</v>
      </c>
      <c r="F29" s="26">
        <f>Sheet3!F28</f>
        <v>24026</v>
      </c>
      <c r="G29" s="25">
        <f t="shared" si="1"/>
        <v>21978</v>
      </c>
      <c r="H29" s="26">
        <f>Sheet3!H28</f>
        <v>94</v>
      </c>
      <c r="I29" s="26">
        <f>Sheet3!I28</f>
        <v>21884</v>
      </c>
      <c r="J29" s="27">
        <f t="shared" si="2"/>
        <v>9.682409682409677</v>
      </c>
      <c r="K29" s="28">
        <f t="shared" si="3"/>
        <v>-14.893617021276595</v>
      </c>
      <c r="L29" s="28">
        <f t="shared" si="4"/>
        <v>9.787972948272717</v>
      </c>
    </row>
    <row r="30" spans="1:12" s="1" customFormat="1" ht="15" customHeight="1">
      <c r="A30" s="23"/>
      <c r="B30" s="74" t="s">
        <v>19</v>
      </c>
      <c r="C30" s="75"/>
      <c r="D30" s="25">
        <f t="shared" si="0"/>
        <v>33551</v>
      </c>
      <c r="E30" s="26">
        <f>Sheet3!E29</f>
        <v>73</v>
      </c>
      <c r="F30" s="26">
        <f>Sheet3!F29</f>
        <v>33478</v>
      </c>
      <c r="G30" s="25">
        <f t="shared" si="1"/>
        <v>30278</v>
      </c>
      <c r="H30" s="26">
        <f>Sheet3!H29</f>
        <v>56</v>
      </c>
      <c r="I30" s="26">
        <f>Sheet3!I29</f>
        <v>30222</v>
      </c>
      <c r="J30" s="27">
        <f t="shared" si="2"/>
        <v>10.809828918686826</v>
      </c>
      <c r="K30" s="28">
        <f t="shared" si="3"/>
        <v>30.35714285714286</v>
      </c>
      <c r="L30" s="28">
        <f t="shared" si="4"/>
        <v>10.773608629475206</v>
      </c>
    </row>
    <row r="31" spans="1:12" s="1" customFormat="1" ht="15" customHeight="1">
      <c r="A31" s="23"/>
      <c r="B31" s="74" t="s">
        <v>20</v>
      </c>
      <c r="C31" s="75"/>
      <c r="D31" s="25">
        <f t="shared" si="0"/>
        <v>9551</v>
      </c>
      <c r="E31" s="26">
        <f>Sheet3!E30</f>
        <v>4</v>
      </c>
      <c r="F31" s="26">
        <f>Sheet3!F30</f>
        <v>9547</v>
      </c>
      <c r="G31" s="25">
        <f t="shared" si="1"/>
        <v>8886</v>
      </c>
      <c r="H31" s="26">
        <f>Sheet3!H30</f>
        <v>1</v>
      </c>
      <c r="I31" s="26">
        <f>Sheet3!I30</f>
        <v>8885</v>
      </c>
      <c r="J31" s="27">
        <f t="shared" si="2"/>
        <v>7.483682196713937</v>
      </c>
      <c r="K31" s="28">
        <f t="shared" si="3"/>
        <v>300</v>
      </c>
      <c r="L31" s="28">
        <f t="shared" si="4"/>
        <v>7.450759707371968</v>
      </c>
    </row>
    <row r="32" spans="1:12" s="1" customFormat="1" ht="15" customHeight="1">
      <c r="A32" s="23"/>
      <c r="B32" s="74" t="s">
        <v>21</v>
      </c>
      <c r="C32" s="75"/>
      <c r="D32" s="25">
        <f t="shared" si="0"/>
        <v>12532</v>
      </c>
      <c r="E32" s="26">
        <f>Sheet3!E31</f>
        <v>16</v>
      </c>
      <c r="F32" s="26">
        <f>Sheet3!F31</f>
        <v>12516</v>
      </c>
      <c r="G32" s="25">
        <f t="shared" si="1"/>
        <v>10434</v>
      </c>
      <c r="H32" s="26">
        <f>Sheet3!H31</f>
        <v>11</v>
      </c>
      <c r="I32" s="26">
        <f>Sheet3!I31</f>
        <v>10423</v>
      </c>
      <c r="J32" s="27">
        <f t="shared" si="2"/>
        <v>20.107341383937126</v>
      </c>
      <c r="K32" s="28">
        <f t="shared" si="3"/>
        <v>45.45454545454546</v>
      </c>
      <c r="L32" s="28">
        <f t="shared" si="4"/>
        <v>20.08059100067159</v>
      </c>
    </row>
    <row r="33" spans="1:12" s="1" customFormat="1" ht="15" customHeight="1">
      <c r="A33" s="23"/>
      <c r="B33" s="74" t="s">
        <v>44</v>
      </c>
      <c r="C33" s="75"/>
      <c r="D33" s="25">
        <f t="shared" si="0"/>
        <v>5754</v>
      </c>
      <c r="E33" s="26">
        <f>Sheet3!E32</f>
        <v>33</v>
      </c>
      <c r="F33" s="26">
        <f>Sheet3!F32</f>
        <v>5721</v>
      </c>
      <c r="G33" s="25">
        <f t="shared" si="1"/>
        <v>5259</v>
      </c>
      <c r="H33" s="26">
        <f>Sheet3!H32</f>
        <v>21</v>
      </c>
      <c r="I33" s="26">
        <f>Sheet3!I32</f>
        <v>5238</v>
      </c>
      <c r="J33" s="27">
        <f t="shared" si="2"/>
        <v>9.412435824301202</v>
      </c>
      <c r="K33" s="28">
        <f t="shared" si="3"/>
        <v>57.14285714285714</v>
      </c>
      <c r="L33" s="28">
        <f t="shared" si="4"/>
        <v>9.221076746849931</v>
      </c>
    </row>
    <row r="34" spans="1:12" s="1" customFormat="1" ht="15" customHeight="1">
      <c r="A34" s="23"/>
      <c r="B34" s="74" t="s">
        <v>22</v>
      </c>
      <c r="C34" s="75"/>
      <c r="D34" s="25">
        <f t="shared" si="0"/>
        <v>5749</v>
      </c>
      <c r="E34" s="26">
        <f>Sheet3!E33</f>
        <v>23</v>
      </c>
      <c r="F34" s="26">
        <f>Sheet3!F33</f>
        <v>5726</v>
      </c>
      <c r="G34" s="25">
        <f t="shared" si="1"/>
        <v>4939</v>
      </c>
      <c r="H34" s="26">
        <f>Sheet3!H33</f>
        <v>15</v>
      </c>
      <c r="I34" s="26">
        <f>Sheet3!I33</f>
        <v>4924</v>
      </c>
      <c r="J34" s="27">
        <f t="shared" si="2"/>
        <v>16.400080988054256</v>
      </c>
      <c r="K34" s="28">
        <f t="shared" si="3"/>
        <v>53.33333333333334</v>
      </c>
      <c r="L34" s="28">
        <f t="shared" si="4"/>
        <v>16.287571080422424</v>
      </c>
    </row>
    <row r="35" spans="1:12" s="1" customFormat="1" ht="15" customHeight="1">
      <c r="A35" s="23"/>
      <c r="B35" s="74" t="s">
        <v>65</v>
      </c>
      <c r="C35" s="75"/>
      <c r="D35" s="25">
        <f t="shared" si="0"/>
        <v>35187</v>
      </c>
      <c r="E35" s="26">
        <f>Sheet3!E34</f>
        <v>65</v>
      </c>
      <c r="F35" s="26">
        <f>Sheet3!F34</f>
        <v>35122</v>
      </c>
      <c r="G35" s="25">
        <f t="shared" si="1"/>
        <v>34521</v>
      </c>
      <c r="H35" s="26">
        <f>Sheet3!H34</f>
        <v>65</v>
      </c>
      <c r="I35" s="26">
        <f>Sheet3!I34</f>
        <v>34456</v>
      </c>
      <c r="J35" s="27">
        <f t="shared" si="2"/>
        <v>1.9292604501607746</v>
      </c>
      <c r="K35" s="28">
        <f t="shared" si="3"/>
        <v>0</v>
      </c>
      <c r="L35" s="28">
        <f t="shared" si="4"/>
        <v>1.9328999303459549</v>
      </c>
    </row>
    <row r="36" spans="1:12" s="1" customFormat="1" ht="15" customHeight="1">
      <c r="A36" s="23"/>
      <c r="B36" s="74" t="s">
        <v>23</v>
      </c>
      <c r="C36" s="75"/>
      <c r="D36" s="25">
        <f t="shared" si="0"/>
        <v>3988</v>
      </c>
      <c r="E36" s="26">
        <f>Sheet3!E35</f>
        <v>9</v>
      </c>
      <c r="F36" s="26">
        <f>Sheet3!F35</f>
        <v>3979</v>
      </c>
      <c r="G36" s="25">
        <f t="shared" si="1"/>
        <v>3382</v>
      </c>
      <c r="H36" s="26">
        <f>Sheet3!H35</f>
        <v>2</v>
      </c>
      <c r="I36" s="26">
        <f>Sheet3!I35</f>
        <v>3380</v>
      </c>
      <c r="J36" s="27">
        <f t="shared" si="2"/>
        <v>17.91839148432881</v>
      </c>
      <c r="K36" s="28">
        <f t="shared" si="3"/>
        <v>350</v>
      </c>
      <c r="L36" s="28">
        <f t="shared" si="4"/>
        <v>17.721893491124252</v>
      </c>
    </row>
    <row r="37" spans="1:12" s="1" customFormat="1" ht="15" customHeight="1">
      <c r="A37" s="23"/>
      <c r="B37" s="74" t="s">
        <v>24</v>
      </c>
      <c r="C37" s="75"/>
      <c r="D37" s="25">
        <f t="shared" si="0"/>
        <v>974</v>
      </c>
      <c r="E37" s="26">
        <f>Sheet3!E36</f>
        <v>0</v>
      </c>
      <c r="F37" s="26">
        <f>Sheet3!F36</f>
        <v>974</v>
      </c>
      <c r="G37" s="25">
        <f t="shared" si="1"/>
        <v>863</v>
      </c>
      <c r="H37" s="26">
        <f>Sheet3!H36</f>
        <v>0</v>
      </c>
      <c r="I37" s="26">
        <f>Sheet3!I36</f>
        <v>863</v>
      </c>
      <c r="J37" s="27">
        <f t="shared" si="2"/>
        <v>12.862108922363857</v>
      </c>
      <c r="K37" s="28" t="str">
        <f t="shared" si="3"/>
        <v>-</v>
      </c>
      <c r="L37" s="28">
        <f t="shared" si="4"/>
        <v>12.862108922363857</v>
      </c>
    </row>
    <row r="38" spans="1:12" s="1" customFormat="1" ht="15" customHeight="1">
      <c r="A38" s="41"/>
      <c r="B38" s="74" t="s">
        <v>25</v>
      </c>
      <c r="C38" s="75"/>
      <c r="D38" s="25">
        <f t="shared" si="0"/>
        <v>5001</v>
      </c>
      <c r="E38" s="26">
        <f>Sheet3!E37</f>
        <v>2</v>
      </c>
      <c r="F38" s="26">
        <f>Sheet3!F37</f>
        <v>4999</v>
      </c>
      <c r="G38" s="25">
        <f t="shared" si="1"/>
        <v>4604</v>
      </c>
      <c r="H38" s="26">
        <f>Sheet3!H37</f>
        <v>11</v>
      </c>
      <c r="I38" s="26">
        <f>Sheet3!I37</f>
        <v>4593</v>
      </c>
      <c r="J38" s="27">
        <f t="shared" si="2"/>
        <v>8.62293657688966</v>
      </c>
      <c r="K38" s="28">
        <f t="shared" si="3"/>
        <v>-81.81818181818181</v>
      </c>
      <c r="L38" s="28">
        <f t="shared" si="4"/>
        <v>8.839538428042681</v>
      </c>
    </row>
    <row r="39" spans="1:12" s="1" customFormat="1" ht="15" customHeight="1">
      <c r="A39" s="41"/>
      <c r="B39" s="74" t="s">
        <v>71</v>
      </c>
      <c r="C39" s="75"/>
      <c r="D39" s="25">
        <f>E39+F39</f>
        <v>4254</v>
      </c>
      <c r="E39" s="26">
        <f>Sheet3!E38</f>
        <v>3</v>
      </c>
      <c r="F39" s="26">
        <f>Sheet3!F38</f>
        <v>4251</v>
      </c>
      <c r="G39" s="25">
        <f>H39+I39</f>
        <v>4744</v>
      </c>
      <c r="H39" s="26">
        <f>Sheet3!H38</f>
        <v>2</v>
      </c>
      <c r="I39" s="26">
        <f>Sheet3!I38</f>
        <v>4742</v>
      </c>
      <c r="J39" s="27">
        <f>IF(G39=0,"-",((D39/G39)-1)*100)</f>
        <v>-10.328836424957844</v>
      </c>
      <c r="K39" s="28">
        <f>IF(H39=0,"-",((E39/H39)-1)*100)</f>
        <v>50</v>
      </c>
      <c r="L39" s="28">
        <f>IF(I39=0,"-",((F39/I39)-1)*100)</f>
        <v>-10.35428089413749</v>
      </c>
    </row>
    <row r="40" spans="1:12" s="1" customFormat="1" ht="15" customHeight="1">
      <c r="A40" s="42"/>
      <c r="B40" s="76" t="s">
        <v>57</v>
      </c>
      <c r="C40" s="77"/>
      <c r="D40" s="33">
        <f t="shared" si="0"/>
        <v>24512</v>
      </c>
      <c r="E40" s="26">
        <f>Sheet3!E39</f>
        <v>19</v>
      </c>
      <c r="F40" s="26">
        <f>Sheet3!F39</f>
        <v>24493</v>
      </c>
      <c r="G40" s="33">
        <f t="shared" si="1"/>
        <v>21835</v>
      </c>
      <c r="H40" s="26">
        <f>Sheet3!H39</f>
        <v>10</v>
      </c>
      <c r="I40" s="26">
        <f>Sheet3!I39</f>
        <v>21825</v>
      </c>
      <c r="J40" s="34">
        <f t="shared" si="2"/>
        <v>12.260132814288994</v>
      </c>
      <c r="K40" s="35">
        <f t="shared" si="3"/>
        <v>89.99999999999999</v>
      </c>
      <c r="L40" s="35">
        <f t="shared" si="4"/>
        <v>12.224513172966777</v>
      </c>
    </row>
    <row r="41" spans="1:12" s="22" customFormat="1" ht="15" customHeight="1">
      <c r="A41" s="14" t="s">
        <v>58</v>
      </c>
      <c r="B41" s="14"/>
      <c r="C41" s="37"/>
      <c r="D41" s="17">
        <f t="shared" si="0"/>
        <v>53763</v>
      </c>
      <c r="E41" s="18">
        <f>Sheet3!E44</f>
        <v>208</v>
      </c>
      <c r="F41" s="18">
        <f>Sheet3!F44</f>
        <v>53555</v>
      </c>
      <c r="G41" s="17">
        <f t="shared" si="1"/>
        <v>50557</v>
      </c>
      <c r="H41" s="18">
        <f>Sheet3!H44</f>
        <v>207</v>
      </c>
      <c r="I41" s="18">
        <f>Sheet3!I44</f>
        <v>50350</v>
      </c>
      <c r="J41" s="19">
        <f t="shared" si="2"/>
        <v>6.3413572799018825</v>
      </c>
      <c r="K41" s="20">
        <f t="shared" si="3"/>
        <v>0.48309178743961567</v>
      </c>
      <c r="L41" s="20">
        <f t="shared" si="4"/>
        <v>6.365441906653424</v>
      </c>
    </row>
    <row r="42" spans="1:12" s="1" customFormat="1" ht="15" customHeight="1">
      <c r="A42" s="23"/>
      <c r="B42" s="74" t="s">
        <v>28</v>
      </c>
      <c r="C42" s="75"/>
      <c r="D42" s="25">
        <f t="shared" si="0"/>
        <v>45123</v>
      </c>
      <c r="E42" s="26">
        <f>Sheet3!E41</f>
        <v>169</v>
      </c>
      <c r="F42" s="26">
        <f>Sheet3!F41</f>
        <v>44954</v>
      </c>
      <c r="G42" s="25">
        <f t="shared" si="1"/>
        <v>42476</v>
      </c>
      <c r="H42" s="26">
        <f>Sheet3!H41</f>
        <v>172</v>
      </c>
      <c r="I42" s="26">
        <f>Sheet3!I41</f>
        <v>42304</v>
      </c>
      <c r="J42" s="27">
        <f t="shared" si="2"/>
        <v>6.231754402486112</v>
      </c>
      <c r="K42" s="28">
        <f t="shared" si="3"/>
        <v>-1.744186046511631</v>
      </c>
      <c r="L42" s="28">
        <f t="shared" si="4"/>
        <v>6.264183055975803</v>
      </c>
    </row>
    <row r="43" spans="1:12" s="1" customFormat="1" ht="15" customHeight="1">
      <c r="A43" s="23"/>
      <c r="B43" s="74" t="s">
        <v>29</v>
      </c>
      <c r="C43" s="75"/>
      <c r="D43" s="25">
        <f t="shared" si="0"/>
        <v>7386</v>
      </c>
      <c r="E43" s="26">
        <f>Sheet3!E42</f>
        <v>26</v>
      </c>
      <c r="F43" s="26">
        <f>Sheet3!F42</f>
        <v>7360</v>
      </c>
      <c r="G43" s="25">
        <f t="shared" si="1"/>
        <v>7140</v>
      </c>
      <c r="H43" s="26">
        <f>Sheet3!H42</f>
        <v>27</v>
      </c>
      <c r="I43" s="26">
        <f>Sheet3!I42</f>
        <v>7113</v>
      </c>
      <c r="J43" s="27">
        <f t="shared" si="2"/>
        <v>3.445378151260514</v>
      </c>
      <c r="K43" s="28">
        <f t="shared" si="3"/>
        <v>-3.703703703703709</v>
      </c>
      <c r="L43" s="28">
        <f t="shared" si="4"/>
        <v>3.472515113173058</v>
      </c>
    </row>
    <row r="44" spans="1:12" s="1" customFormat="1" ht="15" customHeight="1">
      <c r="A44" s="43"/>
      <c r="B44" s="76" t="s">
        <v>59</v>
      </c>
      <c r="C44" s="77"/>
      <c r="D44" s="33">
        <f t="shared" si="0"/>
        <v>1254</v>
      </c>
      <c r="E44" s="26">
        <f>Sheet3!E43</f>
        <v>13</v>
      </c>
      <c r="F44" s="26">
        <f>Sheet3!F43</f>
        <v>1241</v>
      </c>
      <c r="G44" s="33">
        <f t="shared" si="1"/>
        <v>941</v>
      </c>
      <c r="H44" s="26">
        <f>Sheet3!H43</f>
        <v>8</v>
      </c>
      <c r="I44" s="26">
        <f>Sheet3!I43</f>
        <v>933</v>
      </c>
      <c r="J44" s="34">
        <f t="shared" si="2"/>
        <v>33.26248671625931</v>
      </c>
      <c r="K44" s="35">
        <f t="shared" si="3"/>
        <v>62.5</v>
      </c>
      <c r="L44" s="35">
        <f t="shared" si="4"/>
        <v>33.0117899249732</v>
      </c>
    </row>
    <row r="45" spans="1:12" s="1" customFormat="1" ht="15" customHeight="1">
      <c r="A45" s="14" t="s">
        <v>60</v>
      </c>
      <c r="B45" s="14"/>
      <c r="C45" s="37"/>
      <c r="D45" s="17">
        <f t="shared" si="0"/>
        <v>6021</v>
      </c>
      <c r="E45" s="18">
        <f>Sheet3!E47</f>
        <v>71</v>
      </c>
      <c r="F45" s="18">
        <f>Sheet3!F47</f>
        <v>5950</v>
      </c>
      <c r="G45" s="17">
        <f t="shared" si="1"/>
        <v>5729</v>
      </c>
      <c r="H45" s="18">
        <f>Sheet3!H47</f>
        <v>74</v>
      </c>
      <c r="I45" s="18">
        <f>Sheet3!I47</f>
        <v>5655</v>
      </c>
      <c r="J45" s="19">
        <f t="shared" si="2"/>
        <v>5.096875545470403</v>
      </c>
      <c r="K45" s="20">
        <f t="shared" si="3"/>
        <v>-4.054054054054057</v>
      </c>
      <c r="L45" s="20">
        <f t="shared" si="4"/>
        <v>5.216622458001763</v>
      </c>
    </row>
    <row r="46" spans="1:12" s="1" customFormat="1" ht="15" customHeight="1">
      <c r="A46" s="23"/>
      <c r="B46" s="74" t="s">
        <v>32</v>
      </c>
      <c r="C46" s="75"/>
      <c r="D46" s="25">
        <f t="shared" si="0"/>
        <v>2837</v>
      </c>
      <c r="E46" s="26">
        <f>Sheet3!E45</f>
        <v>50</v>
      </c>
      <c r="F46" s="26">
        <f>Sheet3!F45</f>
        <v>2787</v>
      </c>
      <c r="G46" s="25">
        <f t="shared" si="1"/>
        <v>2797</v>
      </c>
      <c r="H46" s="26">
        <f>Sheet3!H45</f>
        <v>59</v>
      </c>
      <c r="I46" s="26">
        <f>Sheet3!I45</f>
        <v>2738</v>
      </c>
      <c r="J46" s="27">
        <f t="shared" si="2"/>
        <v>1.4301036825169922</v>
      </c>
      <c r="K46" s="28">
        <f t="shared" si="3"/>
        <v>-15.254237288135597</v>
      </c>
      <c r="L46" s="28">
        <f t="shared" si="4"/>
        <v>1.789627465303134</v>
      </c>
    </row>
    <row r="47" spans="1:12" s="1" customFormat="1" ht="15" customHeight="1">
      <c r="A47" s="43"/>
      <c r="B47" s="76" t="s">
        <v>61</v>
      </c>
      <c r="C47" s="77"/>
      <c r="D47" s="33">
        <f t="shared" si="0"/>
        <v>3184</v>
      </c>
      <c r="E47" s="26">
        <f>Sheet3!E46</f>
        <v>21</v>
      </c>
      <c r="F47" s="26">
        <f>Sheet3!F46</f>
        <v>3163</v>
      </c>
      <c r="G47" s="33">
        <f t="shared" si="1"/>
        <v>2932</v>
      </c>
      <c r="H47" s="26">
        <f>Sheet3!H46</f>
        <v>15</v>
      </c>
      <c r="I47" s="26">
        <f>Sheet3!I46</f>
        <v>2917</v>
      </c>
      <c r="J47" s="34">
        <f t="shared" si="2"/>
        <v>8.594815825375179</v>
      </c>
      <c r="K47" s="35">
        <f t="shared" si="3"/>
        <v>39.99999999999999</v>
      </c>
      <c r="L47" s="35">
        <f t="shared" si="4"/>
        <v>8.43332190606787</v>
      </c>
    </row>
    <row r="48" spans="1:12" s="1" customFormat="1" ht="15" customHeight="1">
      <c r="A48" s="44" t="s">
        <v>35</v>
      </c>
      <c r="B48" s="45"/>
      <c r="C48" s="46"/>
      <c r="D48" s="47">
        <f t="shared" si="0"/>
        <v>5009</v>
      </c>
      <c r="E48" s="48">
        <f>Sheet3!E48</f>
        <v>723</v>
      </c>
      <c r="F48" s="48">
        <f>Sheet3!F48</f>
        <v>4286</v>
      </c>
      <c r="G48" s="47">
        <f t="shared" si="1"/>
        <v>4460</v>
      </c>
      <c r="H48" s="48">
        <f>Sheet3!H48</f>
        <v>949</v>
      </c>
      <c r="I48" s="48">
        <f>Sheet3!I48</f>
        <v>3511</v>
      </c>
      <c r="J48" s="49">
        <f t="shared" si="2"/>
        <v>12.309417040358749</v>
      </c>
      <c r="K48" s="50">
        <f t="shared" si="3"/>
        <v>-23.8145416227608</v>
      </c>
      <c r="L48" s="50">
        <f t="shared" si="4"/>
        <v>22.073483338080322</v>
      </c>
    </row>
    <row r="49" spans="1:12" s="22" customFormat="1" ht="15" customHeight="1">
      <c r="A49" s="51" t="s">
        <v>36</v>
      </c>
      <c r="B49" s="52"/>
      <c r="C49" s="53"/>
      <c r="D49" s="47">
        <f t="shared" si="0"/>
        <v>6280372</v>
      </c>
      <c r="E49" s="54">
        <f>Sheet3!E49</f>
        <v>3235922</v>
      </c>
      <c r="F49" s="54">
        <f>Sheet3!F49</f>
        <v>3044450</v>
      </c>
      <c r="G49" s="47">
        <f t="shared" si="1"/>
        <v>5818823</v>
      </c>
      <c r="H49" s="54">
        <f>Sheet3!H49</f>
        <v>3159432</v>
      </c>
      <c r="I49" s="54">
        <f>Sheet3!I49</f>
        <v>2659391</v>
      </c>
      <c r="J49" s="49">
        <f t="shared" si="2"/>
        <v>7.931999306388948</v>
      </c>
      <c r="K49" s="55">
        <f t="shared" si="3"/>
        <v>2.421004788202441</v>
      </c>
      <c r="L49" s="55">
        <f t="shared" si="4"/>
        <v>14.479217234321684</v>
      </c>
    </row>
    <row r="50" spans="1:12" s="57" customFormat="1" ht="15" customHeight="1">
      <c r="A50" s="58" t="s">
        <v>63</v>
      </c>
      <c r="B50"/>
      <c r="C50"/>
      <c r="D50"/>
      <c r="E50"/>
      <c r="F50"/>
      <c r="G50"/>
      <c r="H50"/>
      <c r="I50"/>
      <c r="J50"/>
      <c r="K50"/>
      <c r="L50"/>
    </row>
    <row r="51" spans="1:12" s="57" customFormat="1" ht="15" customHeight="1">
      <c r="A51" s="58" t="s">
        <v>81</v>
      </c>
      <c r="B51"/>
      <c r="C51"/>
      <c r="D51"/>
      <c r="E51"/>
      <c r="F51"/>
      <c r="G51"/>
      <c r="H51"/>
      <c r="I51"/>
      <c r="J51"/>
      <c r="K51"/>
      <c r="L51"/>
    </row>
    <row r="52" spans="1:6" ht="15" customHeight="1">
      <c r="A52" s="85" t="s">
        <v>82</v>
      </c>
      <c r="B52" s="85"/>
      <c r="C52" s="85"/>
      <c r="D52" s="85"/>
      <c r="E52" s="85"/>
      <c r="F52" s="85"/>
    </row>
  </sheetData>
  <sheetProtection/>
  <mergeCells count="37">
    <mergeCell ref="A52:F52"/>
    <mergeCell ref="B9:C9"/>
    <mergeCell ref="B10:C10"/>
    <mergeCell ref="B46:C46"/>
    <mergeCell ref="B26:C26"/>
    <mergeCell ref="B25:C25"/>
    <mergeCell ref="B39:C39"/>
    <mergeCell ref="B40:C40"/>
    <mergeCell ref="B38:C38"/>
    <mergeCell ref="B43:C43"/>
    <mergeCell ref="B42:C42"/>
    <mergeCell ref="B35:C35"/>
    <mergeCell ref="B37:C37"/>
    <mergeCell ref="B36:C36"/>
    <mergeCell ref="B22:C22"/>
    <mergeCell ref="B23:C23"/>
    <mergeCell ref="B34:C34"/>
    <mergeCell ref="A1:L1"/>
    <mergeCell ref="A2:C3"/>
    <mergeCell ref="G2:I2"/>
    <mergeCell ref="J2:L2"/>
    <mergeCell ref="D2:F2"/>
    <mergeCell ref="B47:C47"/>
    <mergeCell ref="B30:C30"/>
    <mergeCell ref="B32:C32"/>
    <mergeCell ref="B33:C33"/>
    <mergeCell ref="B44:C44"/>
    <mergeCell ref="B5:C5"/>
    <mergeCell ref="B31:C31"/>
    <mergeCell ref="B19:C19"/>
    <mergeCell ref="B28:C28"/>
    <mergeCell ref="B6:C6"/>
    <mergeCell ref="B29:C29"/>
    <mergeCell ref="B7:C7"/>
    <mergeCell ref="B8:C8"/>
    <mergeCell ref="B24:C24"/>
    <mergeCell ref="B21:C21"/>
  </mergeCells>
  <printOptions horizontalCentered="1"/>
  <pageMargins left="0.3937007874015748" right="0.3937007874015748" top="0.29" bottom="0.1968503937007874" header="0.3937007874015748" footer="0.31"/>
  <pageSetup fitToHeight="1" fitToWidth="1" horizontalDpi="360" verticalDpi="36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王嬌麗</cp:lastModifiedBy>
  <cp:lastPrinted>2016-09-06T06:19:54Z</cp:lastPrinted>
  <dcterms:created xsi:type="dcterms:W3CDTF">2000-09-20T06:55:14Z</dcterms:created>
  <dcterms:modified xsi:type="dcterms:W3CDTF">2016-09-06T07:46:22Z</dcterms:modified>
  <cp:category/>
  <cp:version/>
  <cp:contentType/>
  <cp:contentStatus/>
</cp:coreProperties>
</file>