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0" windowWidth="9500" windowHeight="4730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2">'月刊用格式'!$A$5:$F$49</definedName>
    <definedName name="外部資料_2" localSheetId="2">'月刊用格式'!$H$5:$I$49</definedName>
  </definedNames>
  <calcPr fullCalcOnLoad="1"/>
</workbook>
</file>

<file path=xl/sharedStrings.xml><?xml version="1.0" encoding="utf-8"?>
<sst xmlns="http://schemas.openxmlformats.org/spreadsheetml/2006/main" count="124" uniqueCount="82">
  <si>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</si>
  <si>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</si>
  <si>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</si>
  <si>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</si>
  <si>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</si>
  <si>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</si>
  <si>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</si>
  <si>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</si>
  <si>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</si>
  <si>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</si>
  <si>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</si>
  <si>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</si>
  <si>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</si>
  <si>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</si>
  <si>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</si>
  <si>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</si>
  <si>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</si>
  <si>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</si>
  <si>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</si>
  <si>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</si>
  <si>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</si>
  <si>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</si>
  <si>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</si>
  <si>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</si>
  <si>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</si>
  <si>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</si>
  <si>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</si>
  <si>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</si>
  <si>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</si>
  <si>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</si>
  <si>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</si>
  <si>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</si>
  <si>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</si>
  <si>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</si>
  <si>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</si>
  <si>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</si>
  <si>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</si>
  <si>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</si>
  <si>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</si>
  <si>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</si>
  <si>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</si>
  <si>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</si>
  <si>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</si>
  <si>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</si>
  <si>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</si>
  <si>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</si>
  <si>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</si>
  <si>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</si>
  <si>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</si>
  <si>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</si>
  <si>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</si>
  <si>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</si>
  <si>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</si>
  <si>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</si>
  <si>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</si>
  <si>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</si>
  <si>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</si>
  <si>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</si>
  <si>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</si>
  <si>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</si>
  <si>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</si>
  <si>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</si>
  <si>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</si>
  <si>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</si>
  <si>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</si>
  <si>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註1: 本表華僑旅客包含大陸地區、港澳居民、無戶籍國民之來臺人數。</t>
  </si>
  <si>
    <t>越南 Vietnam</t>
  </si>
  <si>
    <t>美國 United States of America</t>
  </si>
  <si>
    <t>英國 United Kingdom</t>
  </si>
  <si>
    <t>比較 Change +-%</t>
  </si>
  <si>
    <t>俄羅斯 Russian Federation</t>
  </si>
  <si>
    <t>韓國 Korea,Republic of</t>
  </si>
  <si>
    <t>居住地
Residence</t>
  </si>
  <si>
    <t>105</t>
  </si>
  <si>
    <t>August</t>
  </si>
  <si>
    <t>8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</si>
  <si>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</si>
  <si>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</si>
  <si>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</si>
  <si>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</si>
  <si>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105年8月計26,908人次。</t>
  </si>
  <si>
    <t>註3: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</si>
</sst>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textRotation="255"/>
    </xf>
    <xf numFmtId="0" fontId="1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vertical="center" textRotation="255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304800</xdr:rowOff>
    </xdr:from>
    <xdr:to>
      <xdr:col>11</xdr:col>
      <xdr:colOff>600075</xdr:colOff>
      <xdr:row>0</xdr:row>
      <xdr:rowOff>800100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58025" y="304800"/>
          <a:ext cx="952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6.5">
      <c r="A1" t="s">
        <v>73</v>
      </c>
    </row>
    <row r="3" ht="16.5">
      <c r="A3" t="s">
        <v>74</v>
      </c>
    </row>
    <row r="4" ht="16.5">
      <c r="A4" t="s">
        <v>75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1">
      <selection activeCell="H15" sqref="H15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69" t="str">
        <f>"表1-2  "&amp;Sheet1!A1&amp;"年"&amp;Sheet1!A4&amp;"月來臺旅客人數及成長率－按居住地分
Table 1-2 Visitor Arrivals by Residence,
 "&amp;Sheet1!A3&amp;", "&amp;Sheet1!A1+1911</f>
        <v>表1-2  105年8月來臺旅客人數及成長率－按居住地分
Table 1-2 Visitor Arrivals by Residence,
 August, 2016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7.75" customHeight="1">
      <c r="A2" s="70" t="s">
        <v>72</v>
      </c>
      <c r="B2" s="70"/>
      <c r="C2" s="70"/>
      <c r="D2" s="70" t="str">
        <f>Sheet1!A1&amp;"年"&amp;Sheet1!A4&amp;"月 "&amp;Sheet1!A3&amp;", "&amp;Sheet1!A1+1911</f>
        <v>105年8月 August, 2016</v>
      </c>
      <c r="E2" s="70"/>
      <c r="F2" s="70"/>
      <c r="G2" s="70" t="str">
        <f>Sheet1!A1-1&amp;"年"&amp;Sheet1!A4&amp;"月 "&amp;Sheet1!A3&amp;", "&amp;Sheet1!A1-1+1911</f>
        <v>104年8月 August, 2015</v>
      </c>
      <c r="H2" s="70"/>
      <c r="I2" s="70"/>
      <c r="J2" s="71" t="s">
        <v>69</v>
      </c>
      <c r="K2" s="71"/>
      <c r="L2" s="71"/>
    </row>
    <row r="3" spans="1:12" s="1" customFormat="1" ht="41.25" customHeight="1">
      <c r="A3" s="70"/>
      <c r="B3" s="70"/>
      <c r="C3" s="70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61" t="s">
        <v>0</v>
      </c>
      <c r="B4" s="59" t="s">
        <v>48</v>
      </c>
      <c r="C4" s="60"/>
      <c r="D4" s="3">
        <f aca="true" t="shared" si="0" ref="D4:D49">E4+F4</f>
        <v>163646</v>
      </c>
      <c r="E4" s="3">
        <v>153645</v>
      </c>
      <c r="F4" s="3">
        <v>10001</v>
      </c>
      <c r="G4" s="3">
        <f aca="true" t="shared" si="1" ref="G4:G49">H4+I4</f>
        <v>160829</v>
      </c>
      <c r="H4" s="3">
        <v>151286</v>
      </c>
      <c r="I4" s="3">
        <v>9543</v>
      </c>
      <c r="J4" s="4">
        <f>IF(G4=0,"-",((D4/G4)-1)*100)</f>
        <v>1.7515497826884552</v>
      </c>
      <c r="K4" s="4">
        <f>IF(H4=0,"-",((E4/H4)-1)*100)</f>
        <v>1.5592982827227875</v>
      </c>
      <c r="L4" s="4">
        <f>IF(I4=0,"-",((F4/I4)-1)*100)</f>
        <v>4.799329351357007</v>
      </c>
    </row>
    <row r="5" spans="1:12" s="1" customFormat="1" ht="15" customHeight="1">
      <c r="A5" s="62"/>
      <c r="B5" s="59" t="s">
        <v>49</v>
      </c>
      <c r="C5" s="60"/>
      <c r="D5" s="3">
        <f t="shared" si="0"/>
        <v>248538</v>
      </c>
      <c r="E5" s="3">
        <v>245288</v>
      </c>
      <c r="F5" s="3">
        <v>3250</v>
      </c>
      <c r="G5" s="3">
        <f t="shared" si="1"/>
        <v>367736</v>
      </c>
      <c r="H5" s="3">
        <v>364298</v>
      </c>
      <c r="I5" s="3">
        <v>3438</v>
      </c>
      <c r="J5" s="4">
        <f aca="true" t="shared" si="2" ref="J5:J49">IF(G5=0,"-",((D5/G5)-1)*100)</f>
        <v>-32.41401440163596</v>
      </c>
      <c r="K5" s="4">
        <f aca="true" t="shared" si="3" ref="K5:K49">IF(H5=0,"-",((E5/H5)-1)*100)</f>
        <v>-32.66831000993692</v>
      </c>
      <c r="L5" s="4">
        <f aca="true" t="shared" si="4" ref="L5:L49">IF(I5=0,"-",((F5/I5)-1)*100)</f>
        <v>-5.4682955206515445</v>
      </c>
    </row>
    <row r="6" spans="1:12" s="1" customFormat="1" ht="15" customHeight="1">
      <c r="A6" s="62"/>
      <c r="B6" s="59" t="s">
        <v>6</v>
      </c>
      <c r="C6" s="60"/>
      <c r="D6" s="3">
        <f t="shared" si="0"/>
        <v>187065</v>
      </c>
      <c r="E6" s="3">
        <v>199</v>
      </c>
      <c r="F6" s="3">
        <v>186866</v>
      </c>
      <c r="G6" s="3">
        <f t="shared" si="1"/>
        <v>143540</v>
      </c>
      <c r="H6" s="3">
        <v>150</v>
      </c>
      <c r="I6" s="3">
        <v>143390</v>
      </c>
      <c r="J6" s="4">
        <f t="shared" si="2"/>
        <v>30.32255817193814</v>
      </c>
      <c r="K6" s="4">
        <f t="shared" si="3"/>
        <v>32.666666666666664</v>
      </c>
      <c r="L6" s="4">
        <f t="shared" si="4"/>
        <v>30.32010600460282</v>
      </c>
    </row>
    <row r="7" spans="1:12" s="1" customFormat="1" ht="15" customHeight="1">
      <c r="A7" s="62"/>
      <c r="B7" s="59" t="s">
        <v>76</v>
      </c>
      <c r="C7" s="60"/>
      <c r="D7" s="3">
        <f t="shared" si="0"/>
        <v>78023</v>
      </c>
      <c r="E7" s="3">
        <v>287</v>
      </c>
      <c r="F7" s="3">
        <v>77736</v>
      </c>
      <c r="G7" s="3">
        <f t="shared" si="1"/>
        <v>54320</v>
      </c>
      <c r="H7" s="3">
        <v>236</v>
      </c>
      <c r="I7" s="3">
        <v>54084</v>
      </c>
      <c r="J7" s="4">
        <f t="shared" si="2"/>
        <v>43.63586156111929</v>
      </c>
      <c r="K7" s="4">
        <f t="shared" si="3"/>
        <v>21.610169491525433</v>
      </c>
      <c r="L7" s="4">
        <f t="shared" si="4"/>
        <v>43.731972487242075</v>
      </c>
    </row>
    <row r="8" spans="1:12" s="1" customFormat="1" ht="15" customHeight="1">
      <c r="A8" s="62"/>
      <c r="B8" s="59" t="s">
        <v>7</v>
      </c>
      <c r="C8" s="60"/>
      <c r="D8" s="3">
        <f t="shared" si="0"/>
        <v>3133</v>
      </c>
      <c r="E8" s="3">
        <v>2</v>
      </c>
      <c r="F8" s="3">
        <v>3131</v>
      </c>
      <c r="G8" s="3">
        <f t="shared" si="1"/>
        <v>3022</v>
      </c>
      <c r="H8" s="3">
        <v>1</v>
      </c>
      <c r="I8" s="3">
        <v>3021</v>
      </c>
      <c r="J8" s="4">
        <f t="shared" si="2"/>
        <v>3.673064195896747</v>
      </c>
      <c r="K8" s="4">
        <f t="shared" si="3"/>
        <v>100</v>
      </c>
      <c r="L8" s="4">
        <f t="shared" si="4"/>
        <v>3.6411784177424744</v>
      </c>
    </row>
    <row r="9" spans="1:12" s="1" customFormat="1" ht="15" customHeight="1">
      <c r="A9" s="62"/>
      <c r="B9" s="59" t="s">
        <v>8</v>
      </c>
      <c r="C9" s="60"/>
      <c r="D9" s="3">
        <f t="shared" si="0"/>
        <v>1601</v>
      </c>
      <c r="E9" s="3">
        <v>9</v>
      </c>
      <c r="F9" s="3">
        <v>1592</v>
      </c>
      <c r="G9" s="3">
        <f t="shared" si="1"/>
        <v>1467</v>
      </c>
      <c r="H9" s="3">
        <v>7</v>
      </c>
      <c r="I9" s="3">
        <v>1460</v>
      </c>
      <c r="J9" s="4">
        <f t="shared" si="2"/>
        <v>9.134287661895012</v>
      </c>
      <c r="K9" s="4">
        <f t="shared" si="3"/>
        <v>28.57142857142858</v>
      </c>
      <c r="L9" s="4">
        <f t="shared" si="4"/>
        <v>9.041095890410954</v>
      </c>
    </row>
    <row r="10" spans="1:12" s="1" customFormat="1" ht="15" customHeight="1">
      <c r="A10" s="62"/>
      <c r="B10" s="61" t="s">
        <v>1</v>
      </c>
      <c r="C10" s="57" t="s">
        <v>9</v>
      </c>
      <c r="D10" s="3">
        <f t="shared" si="0"/>
        <v>23685</v>
      </c>
      <c r="E10" s="3">
        <v>72</v>
      </c>
      <c r="F10" s="3">
        <v>23613</v>
      </c>
      <c r="G10" s="3">
        <f t="shared" si="1"/>
        <v>22249</v>
      </c>
      <c r="H10" s="3">
        <v>60</v>
      </c>
      <c r="I10" s="3">
        <v>22189</v>
      </c>
      <c r="J10" s="4">
        <f t="shared" si="2"/>
        <v>6.454222661692666</v>
      </c>
      <c r="K10" s="4">
        <f t="shared" si="3"/>
        <v>19.999999999999996</v>
      </c>
      <c r="L10" s="4">
        <f t="shared" si="4"/>
        <v>6.417594303483698</v>
      </c>
    </row>
    <row r="11" spans="1:12" s="1" customFormat="1" ht="15" customHeight="1">
      <c r="A11" s="62"/>
      <c r="B11" s="62"/>
      <c r="C11" s="57" t="s">
        <v>10</v>
      </c>
      <c r="D11" s="3">
        <f t="shared" si="0"/>
        <v>19165</v>
      </c>
      <c r="E11" s="3">
        <v>20</v>
      </c>
      <c r="F11" s="3">
        <v>19145</v>
      </c>
      <c r="G11" s="3">
        <f t="shared" si="1"/>
        <v>22286</v>
      </c>
      <c r="H11" s="3">
        <v>30</v>
      </c>
      <c r="I11" s="3">
        <v>22256</v>
      </c>
      <c r="J11" s="4">
        <f t="shared" si="2"/>
        <v>-14.004307637081581</v>
      </c>
      <c r="K11" s="4">
        <f t="shared" si="3"/>
        <v>-33.333333333333336</v>
      </c>
      <c r="L11" s="4">
        <f t="shared" si="4"/>
        <v>-13.97825305535586</v>
      </c>
    </row>
    <row r="12" spans="1:12" s="1" customFormat="1" ht="15" customHeight="1">
      <c r="A12" s="62"/>
      <c r="B12" s="62"/>
      <c r="C12" s="57" t="s">
        <v>11</v>
      </c>
      <c r="D12" s="3">
        <f t="shared" si="0"/>
        <v>14898</v>
      </c>
      <c r="E12" s="3">
        <v>27</v>
      </c>
      <c r="F12" s="3">
        <v>14871</v>
      </c>
      <c r="G12" s="3">
        <f t="shared" si="1"/>
        <v>13734</v>
      </c>
      <c r="H12" s="3">
        <v>33</v>
      </c>
      <c r="I12" s="3">
        <v>13701</v>
      </c>
      <c r="J12" s="4">
        <f t="shared" si="2"/>
        <v>8.475316732197458</v>
      </c>
      <c r="K12" s="4">
        <f t="shared" si="3"/>
        <v>-18.181818181818176</v>
      </c>
      <c r="L12" s="4">
        <f t="shared" si="4"/>
        <v>8.53952266257938</v>
      </c>
    </row>
    <row r="13" spans="1:12" s="1" customFormat="1" ht="15" customHeight="1">
      <c r="A13" s="62"/>
      <c r="B13" s="62"/>
      <c r="C13" s="57" t="s">
        <v>12</v>
      </c>
      <c r="D13" s="3">
        <f t="shared" si="0"/>
        <v>13130</v>
      </c>
      <c r="E13" s="3">
        <v>167</v>
      </c>
      <c r="F13" s="3">
        <v>12963</v>
      </c>
      <c r="G13" s="3">
        <f t="shared" si="1"/>
        <v>10814</v>
      </c>
      <c r="H13" s="3">
        <v>130</v>
      </c>
      <c r="I13" s="3">
        <v>10684</v>
      </c>
      <c r="J13" s="4">
        <f t="shared" si="2"/>
        <v>21.416682078786753</v>
      </c>
      <c r="K13" s="4">
        <f t="shared" si="3"/>
        <v>28.46153846153847</v>
      </c>
      <c r="L13" s="4">
        <f t="shared" si="4"/>
        <v>21.33096218644703</v>
      </c>
    </row>
    <row r="14" spans="1:12" s="1" customFormat="1" ht="15" customHeight="1">
      <c r="A14" s="62"/>
      <c r="B14" s="62"/>
      <c r="C14" s="57" t="s">
        <v>13</v>
      </c>
      <c r="D14" s="3">
        <f t="shared" si="0"/>
        <v>13632</v>
      </c>
      <c r="E14" s="3">
        <v>43</v>
      </c>
      <c r="F14" s="3">
        <v>13589</v>
      </c>
      <c r="G14" s="3">
        <f t="shared" si="1"/>
        <v>8117</v>
      </c>
      <c r="H14" s="3">
        <v>42</v>
      </c>
      <c r="I14" s="3">
        <v>8075</v>
      </c>
      <c r="J14" s="4">
        <f t="shared" si="2"/>
        <v>67.94382160896883</v>
      </c>
      <c r="K14" s="4">
        <f t="shared" si="3"/>
        <v>2.3809523809523725</v>
      </c>
      <c r="L14" s="4">
        <f t="shared" si="4"/>
        <v>68.28482972136223</v>
      </c>
    </row>
    <row r="15" spans="1:12" s="1" customFormat="1" ht="15" customHeight="1">
      <c r="A15" s="62"/>
      <c r="B15" s="62"/>
      <c r="C15" s="57" t="s">
        <v>66</v>
      </c>
      <c r="D15" s="3">
        <f t="shared" si="0"/>
        <v>17041</v>
      </c>
      <c r="E15" s="3">
        <v>307</v>
      </c>
      <c r="F15" s="3">
        <v>16734</v>
      </c>
      <c r="G15" s="3">
        <f t="shared" si="1"/>
        <v>12886</v>
      </c>
      <c r="H15" s="3">
        <v>309</v>
      </c>
      <c r="I15" s="3">
        <v>12577</v>
      </c>
      <c r="J15" s="4">
        <f t="shared" si="2"/>
        <v>32.244296135340676</v>
      </c>
      <c r="K15" s="4">
        <f t="shared" si="3"/>
        <v>-0.6472491909385147</v>
      </c>
      <c r="L15" s="4">
        <f t="shared" si="4"/>
        <v>33.05239723304445</v>
      </c>
    </row>
    <row r="16" spans="1:12" s="1" customFormat="1" ht="15" customHeight="1">
      <c r="A16" s="62"/>
      <c r="B16" s="62"/>
      <c r="C16" s="57" t="s">
        <v>14</v>
      </c>
      <c r="D16" s="3">
        <f t="shared" si="0"/>
        <v>1599</v>
      </c>
      <c r="E16" s="3">
        <v>26</v>
      </c>
      <c r="F16" s="3">
        <v>1573</v>
      </c>
      <c r="G16" s="3">
        <f t="shared" si="1"/>
        <v>901</v>
      </c>
      <c r="H16" s="3">
        <v>33</v>
      </c>
      <c r="I16" s="3">
        <v>868</v>
      </c>
      <c r="J16" s="4">
        <f t="shared" si="2"/>
        <v>77.4694783573807</v>
      </c>
      <c r="K16" s="4">
        <f t="shared" si="3"/>
        <v>-21.212121212121215</v>
      </c>
      <c r="L16" s="4">
        <f t="shared" si="4"/>
        <v>81.22119815668202</v>
      </c>
    </row>
    <row r="17" spans="1:12" s="1" customFormat="1" ht="15" customHeight="1">
      <c r="A17" s="62"/>
      <c r="B17" s="63"/>
      <c r="C17" s="57" t="s">
        <v>43</v>
      </c>
      <c r="D17" s="3">
        <f t="shared" si="0"/>
        <v>103150</v>
      </c>
      <c r="E17" s="3">
        <v>662</v>
      </c>
      <c r="F17" s="3">
        <v>102488</v>
      </c>
      <c r="G17" s="3">
        <f t="shared" si="1"/>
        <v>90987</v>
      </c>
      <c r="H17" s="3">
        <v>637</v>
      </c>
      <c r="I17" s="3">
        <v>90350</v>
      </c>
      <c r="J17" s="4">
        <f t="shared" si="2"/>
        <v>13.367843757899479</v>
      </c>
      <c r="K17" s="4">
        <f t="shared" si="3"/>
        <v>3.9246467817896313</v>
      </c>
      <c r="L17" s="4">
        <f t="shared" si="4"/>
        <v>13.434421693414489</v>
      </c>
    </row>
    <row r="18" spans="1:12" s="1" customFormat="1" ht="15" customHeight="1">
      <c r="A18" s="62"/>
      <c r="B18" s="59" t="s">
        <v>15</v>
      </c>
      <c r="C18" s="60"/>
      <c r="D18" s="3">
        <f t="shared" si="0"/>
        <v>989</v>
      </c>
      <c r="E18" s="3">
        <v>2</v>
      </c>
      <c r="F18" s="3">
        <v>987</v>
      </c>
      <c r="G18" s="3">
        <f t="shared" si="1"/>
        <v>835</v>
      </c>
      <c r="H18" s="3">
        <v>4</v>
      </c>
      <c r="I18" s="3">
        <v>831</v>
      </c>
      <c r="J18" s="4">
        <f t="shared" si="2"/>
        <v>18.44311377245509</v>
      </c>
      <c r="K18" s="4">
        <f t="shared" si="3"/>
        <v>-50</v>
      </c>
      <c r="L18" s="4">
        <f t="shared" si="4"/>
        <v>18.772563176895307</v>
      </c>
    </row>
    <row r="19" spans="1:12" s="1" customFormat="1" ht="15" customHeight="1">
      <c r="A19" s="63"/>
      <c r="B19" s="59" t="s">
        <v>16</v>
      </c>
      <c r="C19" s="60"/>
      <c r="D19" s="3">
        <f t="shared" si="0"/>
        <v>786145</v>
      </c>
      <c r="E19" s="3">
        <v>400094</v>
      </c>
      <c r="F19" s="3">
        <v>386051</v>
      </c>
      <c r="G19" s="3">
        <f t="shared" si="1"/>
        <v>822736</v>
      </c>
      <c r="H19" s="3">
        <v>516619</v>
      </c>
      <c r="I19" s="3">
        <v>306117</v>
      </c>
      <c r="J19" s="4">
        <f t="shared" si="2"/>
        <v>-4.447477684214618</v>
      </c>
      <c r="K19" s="4">
        <f t="shared" si="3"/>
        <v>-22.55530671539374</v>
      </c>
      <c r="L19" s="4">
        <f t="shared" si="4"/>
        <v>26.11223813117207</v>
      </c>
    </row>
    <row r="20" spans="1:12" s="1" customFormat="1" ht="15" customHeight="1">
      <c r="A20" s="61" t="s">
        <v>2</v>
      </c>
      <c r="B20" s="59" t="s">
        <v>17</v>
      </c>
      <c r="C20" s="60"/>
      <c r="D20" s="3">
        <f t="shared" si="0"/>
        <v>7642</v>
      </c>
      <c r="E20" s="3">
        <v>30</v>
      </c>
      <c r="F20" s="3">
        <v>7612</v>
      </c>
      <c r="G20" s="3">
        <f t="shared" si="1"/>
        <v>6694</v>
      </c>
      <c r="H20" s="3">
        <v>24</v>
      </c>
      <c r="I20" s="3">
        <v>6670</v>
      </c>
      <c r="J20" s="4">
        <f t="shared" si="2"/>
        <v>14.161936062145198</v>
      </c>
      <c r="K20" s="4">
        <f t="shared" si="3"/>
        <v>25</v>
      </c>
      <c r="L20" s="4">
        <f t="shared" si="4"/>
        <v>14.12293853073463</v>
      </c>
    </row>
    <row r="21" spans="1:12" s="1" customFormat="1" ht="15" customHeight="1">
      <c r="A21" s="62"/>
      <c r="B21" s="59" t="s">
        <v>77</v>
      </c>
      <c r="C21" s="60"/>
      <c r="D21" s="3">
        <f t="shared" si="0"/>
        <v>38884</v>
      </c>
      <c r="E21" s="3">
        <v>304</v>
      </c>
      <c r="F21" s="3">
        <v>38580</v>
      </c>
      <c r="G21" s="3">
        <f t="shared" si="1"/>
        <v>35242</v>
      </c>
      <c r="H21" s="3">
        <v>303</v>
      </c>
      <c r="I21" s="3">
        <v>34939</v>
      </c>
      <c r="J21" s="4">
        <f t="shared" si="2"/>
        <v>10.33426025764712</v>
      </c>
      <c r="K21" s="4">
        <f t="shared" si="3"/>
        <v>0.3300330033003229</v>
      </c>
      <c r="L21" s="4">
        <f t="shared" si="4"/>
        <v>10.421019491113093</v>
      </c>
    </row>
    <row r="22" spans="1:12" s="1" customFormat="1" ht="15" customHeight="1">
      <c r="A22" s="62"/>
      <c r="B22" s="59" t="s">
        <v>18</v>
      </c>
      <c r="C22" s="60"/>
      <c r="D22" s="3">
        <f t="shared" si="0"/>
        <v>293</v>
      </c>
      <c r="E22" s="3">
        <v>0</v>
      </c>
      <c r="F22" s="3">
        <v>293</v>
      </c>
      <c r="G22" s="3">
        <f t="shared" si="1"/>
        <v>287</v>
      </c>
      <c r="H22" s="3">
        <v>0</v>
      </c>
      <c r="I22" s="3">
        <v>287</v>
      </c>
      <c r="J22" s="4">
        <f t="shared" si="2"/>
        <v>2.0905923344947785</v>
      </c>
      <c r="K22" s="4" t="str">
        <f t="shared" si="3"/>
        <v>-</v>
      </c>
      <c r="L22" s="4">
        <f t="shared" si="4"/>
        <v>2.0905923344947785</v>
      </c>
    </row>
    <row r="23" spans="1:12" s="1" customFormat="1" ht="15" customHeight="1">
      <c r="A23" s="62"/>
      <c r="B23" s="59" t="s">
        <v>19</v>
      </c>
      <c r="C23" s="60"/>
      <c r="D23" s="3">
        <f t="shared" si="0"/>
        <v>337</v>
      </c>
      <c r="E23" s="3">
        <v>9</v>
      </c>
      <c r="F23" s="3">
        <v>328</v>
      </c>
      <c r="G23" s="3">
        <f t="shared" si="1"/>
        <v>328</v>
      </c>
      <c r="H23" s="3">
        <v>14</v>
      </c>
      <c r="I23" s="3">
        <v>314</v>
      </c>
      <c r="J23" s="4">
        <f t="shared" si="2"/>
        <v>2.7439024390243816</v>
      </c>
      <c r="K23" s="4">
        <f t="shared" si="3"/>
        <v>-35.71428571428571</v>
      </c>
      <c r="L23" s="4">
        <f t="shared" si="4"/>
        <v>4.458598726114649</v>
      </c>
    </row>
    <row r="24" spans="1:12" s="1" customFormat="1" ht="15" customHeight="1">
      <c r="A24" s="62"/>
      <c r="B24" s="59" t="s">
        <v>20</v>
      </c>
      <c r="C24" s="60"/>
      <c r="D24" s="3">
        <f t="shared" si="0"/>
        <v>63</v>
      </c>
      <c r="E24" s="3">
        <v>3</v>
      </c>
      <c r="F24" s="3">
        <v>60</v>
      </c>
      <c r="G24" s="3">
        <f t="shared" si="1"/>
        <v>57</v>
      </c>
      <c r="H24" s="3">
        <v>1</v>
      </c>
      <c r="I24" s="3">
        <v>56</v>
      </c>
      <c r="J24" s="4">
        <f t="shared" si="2"/>
        <v>10.526315789473696</v>
      </c>
      <c r="K24" s="4">
        <f t="shared" si="3"/>
        <v>200</v>
      </c>
      <c r="L24" s="4">
        <f t="shared" si="4"/>
        <v>7.14285714285714</v>
      </c>
    </row>
    <row r="25" spans="1:12" s="1" customFormat="1" ht="15" customHeight="1">
      <c r="A25" s="62"/>
      <c r="B25" s="59" t="s">
        <v>21</v>
      </c>
      <c r="C25" s="60"/>
      <c r="D25" s="3">
        <f t="shared" si="0"/>
        <v>1029</v>
      </c>
      <c r="E25" s="3">
        <v>14</v>
      </c>
      <c r="F25" s="3">
        <v>1015</v>
      </c>
      <c r="G25" s="3">
        <f t="shared" si="1"/>
        <v>836</v>
      </c>
      <c r="H25" s="3">
        <v>16</v>
      </c>
      <c r="I25" s="3">
        <v>820</v>
      </c>
      <c r="J25" s="4">
        <f t="shared" si="2"/>
        <v>23.086124401913864</v>
      </c>
      <c r="K25" s="4">
        <f t="shared" si="3"/>
        <v>-12.5</v>
      </c>
      <c r="L25" s="4">
        <f t="shared" si="4"/>
        <v>23.78048780487805</v>
      </c>
    </row>
    <row r="26" spans="1:12" s="1" customFormat="1" ht="15" customHeight="1">
      <c r="A26" s="63"/>
      <c r="B26" s="59" t="s">
        <v>22</v>
      </c>
      <c r="C26" s="60"/>
      <c r="D26" s="3">
        <f t="shared" si="0"/>
        <v>48248</v>
      </c>
      <c r="E26" s="3">
        <v>360</v>
      </c>
      <c r="F26" s="3">
        <v>47888</v>
      </c>
      <c r="G26" s="3">
        <f t="shared" si="1"/>
        <v>43444</v>
      </c>
      <c r="H26" s="3">
        <v>358</v>
      </c>
      <c r="I26" s="3">
        <v>43086</v>
      </c>
      <c r="J26" s="4">
        <f t="shared" si="2"/>
        <v>11.057913635945127</v>
      </c>
      <c r="K26" s="4">
        <f t="shared" si="3"/>
        <v>0.5586592178770999</v>
      </c>
      <c r="L26" s="4">
        <f t="shared" si="4"/>
        <v>11.145151557350408</v>
      </c>
    </row>
    <row r="27" spans="1:12" s="1" customFormat="1" ht="15" customHeight="1">
      <c r="A27" s="61" t="s">
        <v>3</v>
      </c>
      <c r="B27" s="59" t="s">
        <v>23</v>
      </c>
      <c r="C27" s="60"/>
      <c r="D27" s="3">
        <f t="shared" si="0"/>
        <v>451</v>
      </c>
      <c r="E27" s="3">
        <v>1</v>
      </c>
      <c r="F27" s="3">
        <v>450</v>
      </c>
      <c r="G27" s="3">
        <f t="shared" si="1"/>
        <v>436</v>
      </c>
      <c r="H27" s="3">
        <v>1</v>
      </c>
      <c r="I27" s="3">
        <v>435</v>
      </c>
      <c r="J27" s="4">
        <f t="shared" si="2"/>
        <v>3.4403669724770714</v>
      </c>
      <c r="K27" s="4">
        <f t="shared" si="3"/>
        <v>0</v>
      </c>
      <c r="L27" s="4">
        <f t="shared" si="4"/>
        <v>3.4482758620689724</v>
      </c>
    </row>
    <row r="28" spans="1:12" s="1" customFormat="1" ht="15" customHeight="1">
      <c r="A28" s="62"/>
      <c r="B28" s="59" t="s">
        <v>24</v>
      </c>
      <c r="C28" s="60"/>
      <c r="D28" s="3">
        <f t="shared" si="0"/>
        <v>3394</v>
      </c>
      <c r="E28" s="3">
        <v>13</v>
      </c>
      <c r="F28" s="3">
        <v>3381</v>
      </c>
      <c r="G28" s="3">
        <f t="shared" si="1"/>
        <v>3220</v>
      </c>
      <c r="H28" s="3">
        <v>9</v>
      </c>
      <c r="I28" s="3">
        <v>3211</v>
      </c>
      <c r="J28" s="4">
        <f t="shared" si="2"/>
        <v>5.403726708074541</v>
      </c>
      <c r="K28" s="4">
        <f t="shared" si="3"/>
        <v>44.44444444444444</v>
      </c>
      <c r="L28" s="4">
        <f t="shared" si="4"/>
        <v>5.294300840859556</v>
      </c>
    </row>
    <row r="29" spans="1:12" s="1" customFormat="1" ht="15" customHeight="1">
      <c r="A29" s="62"/>
      <c r="B29" s="59" t="s">
        <v>25</v>
      </c>
      <c r="C29" s="60"/>
      <c r="D29" s="3">
        <f t="shared" si="0"/>
        <v>4259</v>
      </c>
      <c r="E29" s="3">
        <v>10</v>
      </c>
      <c r="F29" s="3">
        <v>4249</v>
      </c>
      <c r="G29" s="3">
        <f t="shared" si="1"/>
        <v>4222</v>
      </c>
      <c r="H29" s="3">
        <v>15</v>
      </c>
      <c r="I29" s="3">
        <v>4207</v>
      </c>
      <c r="J29" s="4">
        <f t="shared" si="2"/>
        <v>0.8763619137849288</v>
      </c>
      <c r="K29" s="4">
        <f t="shared" si="3"/>
        <v>-33.333333333333336</v>
      </c>
      <c r="L29" s="4">
        <f t="shared" si="4"/>
        <v>0.9983361064891838</v>
      </c>
    </row>
    <row r="30" spans="1:12" s="1" customFormat="1" ht="15" customHeight="1">
      <c r="A30" s="62"/>
      <c r="B30" s="59" t="s">
        <v>26</v>
      </c>
      <c r="C30" s="60"/>
      <c r="D30" s="3">
        <f t="shared" si="0"/>
        <v>1256</v>
      </c>
      <c r="E30" s="3">
        <v>0</v>
      </c>
      <c r="F30" s="3">
        <v>1256</v>
      </c>
      <c r="G30" s="3">
        <f t="shared" si="1"/>
        <v>1152</v>
      </c>
      <c r="H30" s="3">
        <v>0</v>
      </c>
      <c r="I30" s="3">
        <v>1152</v>
      </c>
      <c r="J30" s="4">
        <f t="shared" si="2"/>
        <v>9.027777777777768</v>
      </c>
      <c r="K30" s="4" t="str">
        <f t="shared" si="3"/>
        <v>-</v>
      </c>
      <c r="L30" s="4">
        <f t="shared" si="4"/>
        <v>9.027777777777768</v>
      </c>
    </row>
    <row r="31" spans="1:12" s="1" customFormat="1" ht="15" customHeight="1">
      <c r="A31" s="62"/>
      <c r="B31" s="59" t="s">
        <v>27</v>
      </c>
      <c r="C31" s="60"/>
      <c r="D31" s="3">
        <f t="shared" si="0"/>
        <v>1862</v>
      </c>
      <c r="E31" s="3">
        <v>2</v>
      </c>
      <c r="F31" s="3">
        <v>1860</v>
      </c>
      <c r="G31" s="3">
        <f t="shared" si="1"/>
        <v>1477</v>
      </c>
      <c r="H31" s="3">
        <v>2</v>
      </c>
      <c r="I31" s="3">
        <v>1475</v>
      </c>
      <c r="J31" s="4">
        <f t="shared" si="2"/>
        <v>26.066350710900466</v>
      </c>
      <c r="K31" s="4">
        <f t="shared" si="3"/>
        <v>0</v>
      </c>
      <c r="L31" s="4">
        <f t="shared" si="4"/>
        <v>26.10169491525425</v>
      </c>
    </row>
    <row r="32" spans="1:12" s="1" customFormat="1" ht="15" customHeight="1">
      <c r="A32" s="62"/>
      <c r="B32" s="59" t="s">
        <v>47</v>
      </c>
      <c r="C32" s="60"/>
      <c r="D32" s="3">
        <f t="shared" si="0"/>
        <v>704</v>
      </c>
      <c r="E32" s="3">
        <v>4</v>
      </c>
      <c r="F32" s="3">
        <v>700</v>
      </c>
      <c r="G32" s="3">
        <f t="shared" si="1"/>
        <v>643</v>
      </c>
      <c r="H32" s="3">
        <v>3</v>
      </c>
      <c r="I32" s="3">
        <v>640</v>
      </c>
      <c r="J32" s="4">
        <f t="shared" si="2"/>
        <v>9.48678071539657</v>
      </c>
      <c r="K32" s="4">
        <f t="shared" si="3"/>
        <v>33.33333333333333</v>
      </c>
      <c r="L32" s="4">
        <f t="shared" si="4"/>
        <v>9.375</v>
      </c>
    </row>
    <row r="33" spans="1:12" s="1" customFormat="1" ht="15" customHeight="1">
      <c r="A33" s="62"/>
      <c r="B33" s="59" t="s">
        <v>28</v>
      </c>
      <c r="C33" s="60"/>
      <c r="D33" s="3">
        <f t="shared" si="0"/>
        <v>952</v>
      </c>
      <c r="E33" s="3">
        <v>6</v>
      </c>
      <c r="F33" s="3">
        <v>946</v>
      </c>
      <c r="G33" s="3">
        <f t="shared" si="1"/>
        <v>909</v>
      </c>
      <c r="H33" s="3">
        <v>2</v>
      </c>
      <c r="I33" s="3">
        <v>907</v>
      </c>
      <c r="J33" s="4">
        <f t="shared" si="2"/>
        <v>4.73047304730474</v>
      </c>
      <c r="K33" s="4">
        <f t="shared" si="3"/>
        <v>200</v>
      </c>
      <c r="L33" s="4">
        <f t="shared" si="4"/>
        <v>4.299889746416752</v>
      </c>
    </row>
    <row r="34" spans="1:12" s="1" customFormat="1" ht="15" customHeight="1">
      <c r="A34" s="62"/>
      <c r="B34" s="59" t="s">
        <v>78</v>
      </c>
      <c r="C34" s="60"/>
      <c r="D34" s="3">
        <f t="shared" si="0"/>
        <v>4623</v>
      </c>
      <c r="E34" s="3">
        <v>9</v>
      </c>
      <c r="F34" s="3">
        <v>4614</v>
      </c>
      <c r="G34" s="3">
        <f t="shared" si="1"/>
        <v>4793</v>
      </c>
      <c r="H34" s="3">
        <v>16</v>
      </c>
      <c r="I34" s="3">
        <v>4777</v>
      </c>
      <c r="J34" s="4">
        <f t="shared" si="2"/>
        <v>-3.546839140413105</v>
      </c>
      <c r="K34" s="4">
        <f t="shared" si="3"/>
        <v>-43.75</v>
      </c>
      <c r="L34" s="4">
        <f t="shared" si="4"/>
        <v>-3.4121833786895595</v>
      </c>
    </row>
    <row r="35" spans="1:12" s="1" customFormat="1" ht="15" customHeight="1">
      <c r="A35" s="62"/>
      <c r="B35" s="59" t="s">
        <v>29</v>
      </c>
      <c r="C35" s="60"/>
      <c r="D35" s="3">
        <f t="shared" si="0"/>
        <v>579</v>
      </c>
      <c r="E35" s="3">
        <v>0</v>
      </c>
      <c r="F35" s="3">
        <v>579</v>
      </c>
      <c r="G35" s="3">
        <f t="shared" si="1"/>
        <v>575</v>
      </c>
      <c r="H35" s="3">
        <v>0</v>
      </c>
      <c r="I35" s="3">
        <v>575</v>
      </c>
      <c r="J35" s="4">
        <f t="shared" si="2"/>
        <v>0.6956521739130528</v>
      </c>
      <c r="K35" s="4" t="str">
        <f t="shared" si="3"/>
        <v>-</v>
      </c>
      <c r="L35" s="4">
        <f t="shared" si="4"/>
        <v>0.6956521739130528</v>
      </c>
    </row>
    <row r="36" spans="1:12" s="1" customFormat="1" ht="15" customHeight="1">
      <c r="A36" s="62"/>
      <c r="B36" s="59" t="s">
        <v>30</v>
      </c>
      <c r="C36" s="60"/>
      <c r="D36" s="3">
        <f t="shared" si="0"/>
        <v>127</v>
      </c>
      <c r="E36" s="3">
        <v>0</v>
      </c>
      <c r="F36" s="3">
        <v>127</v>
      </c>
      <c r="G36" s="3">
        <f t="shared" si="1"/>
        <v>124</v>
      </c>
      <c r="H36" s="3">
        <v>0</v>
      </c>
      <c r="I36" s="3">
        <v>124</v>
      </c>
      <c r="J36" s="4">
        <f t="shared" si="2"/>
        <v>2.4193548387096753</v>
      </c>
      <c r="K36" s="4" t="str">
        <f t="shared" si="3"/>
        <v>-</v>
      </c>
      <c r="L36" s="4">
        <f t="shared" si="4"/>
        <v>2.4193548387096753</v>
      </c>
    </row>
    <row r="37" spans="1:12" s="1" customFormat="1" ht="15" customHeight="1">
      <c r="A37" s="62"/>
      <c r="B37" s="59" t="s">
        <v>31</v>
      </c>
      <c r="C37" s="60"/>
      <c r="D37" s="3">
        <f t="shared" si="0"/>
        <v>484</v>
      </c>
      <c r="E37" s="3">
        <v>0</v>
      </c>
      <c r="F37" s="3">
        <v>484</v>
      </c>
      <c r="G37" s="3">
        <f t="shared" si="1"/>
        <v>480</v>
      </c>
      <c r="H37" s="3">
        <v>0</v>
      </c>
      <c r="I37" s="3">
        <v>480</v>
      </c>
      <c r="J37" s="4">
        <f t="shared" si="2"/>
        <v>0.8333333333333304</v>
      </c>
      <c r="K37" s="4" t="str">
        <f t="shared" si="3"/>
        <v>-</v>
      </c>
      <c r="L37" s="4">
        <f t="shared" si="4"/>
        <v>0.8333333333333304</v>
      </c>
    </row>
    <row r="38" spans="1:12" s="1" customFormat="1" ht="15" customHeight="1">
      <c r="A38" s="62"/>
      <c r="B38" s="59" t="s">
        <v>79</v>
      </c>
      <c r="C38" s="60"/>
      <c r="D38" s="3">
        <f t="shared" si="0"/>
        <v>706</v>
      </c>
      <c r="E38" s="3">
        <v>0</v>
      </c>
      <c r="F38" s="3">
        <v>706</v>
      </c>
      <c r="G38" s="3">
        <f t="shared" si="1"/>
        <v>586</v>
      </c>
      <c r="H38" s="3">
        <v>0</v>
      </c>
      <c r="I38" s="3">
        <v>586</v>
      </c>
      <c r="J38" s="4">
        <f t="shared" si="2"/>
        <v>20.4778156996587</v>
      </c>
      <c r="K38" s="4" t="str">
        <f t="shared" si="3"/>
        <v>-</v>
      </c>
      <c r="L38" s="4">
        <f t="shared" si="4"/>
        <v>20.4778156996587</v>
      </c>
    </row>
    <row r="39" spans="1:12" s="1" customFormat="1" ht="15" customHeight="1">
      <c r="A39" s="62"/>
      <c r="B39" s="59" t="s">
        <v>32</v>
      </c>
      <c r="C39" s="60"/>
      <c r="D39" s="3">
        <f t="shared" si="0"/>
        <v>3320</v>
      </c>
      <c r="E39" s="3">
        <v>4</v>
      </c>
      <c r="F39" s="3">
        <v>3316</v>
      </c>
      <c r="G39" s="3">
        <f t="shared" si="1"/>
        <v>3000</v>
      </c>
      <c r="H39" s="3">
        <v>1</v>
      </c>
      <c r="I39" s="3">
        <v>2999</v>
      </c>
      <c r="J39" s="4">
        <f t="shared" si="2"/>
        <v>10.666666666666668</v>
      </c>
      <c r="K39" s="4">
        <f t="shared" si="3"/>
        <v>300</v>
      </c>
      <c r="L39" s="4">
        <f t="shared" si="4"/>
        <v>10.570190063354445</v>
      </c>
    </row>
    <row r="40" spans="1:12" s="1" customFormat="1" ht="15" customHeight="1">
      <c r="A40" s="63"/>
      <c r="B40" s="59" t="s">
        <v>33</v>
      </c>
      <c r="C40" s="60"/>
      <c r="D40" s="3">
        <f t="shared" si="0"/>
        <v>22717</v>
      </c>
      <c r="E40" s="3">
        <v>49</v>
      </c>
      <c r="F40" s="3">
        <v>22668</v>
      </c>
      <c r="G40" s="3">
        <f t="shared" si="1"/>
        <v>21617</v>
      </c>
      <c r="H40" s="3">
        <v>49</v>
      </c>
      <c r="I40" s="3">
        <v>21568</v>
      </c>
      <c r="J40" s="4">
        <f t="shared" si="2"/>
        <v>5.088587685617796</v>
      </c>
      <c r="K40" s="4">
        <f t="shared" si="3"/>
        <v>0</v>
      </c>
      <c r="L40" s="4">
        <f t="shared" si="4"/>
        <v>5.100148367952517</v>
      </c>
    </row>
    <row r="41" spans="1:12" s="1" customFormat="1" ht="15" customHeight="1">
      <c r="A41" s="68" t="s">
        <v>4</v>
      </c>
      <c r="B41" s="59" t="s">
        <v>34</v>
      </c>
      <c r="C41" s="60"/>
      <c r="D41" s="3">
        <f t="shared" si="0"/>
        <v>4087</v>
      </c>
      <c r="E41" s="3">
        <v>13</v>
      </c>
      <c r="F41" s="3">
        <v>4074</v>
      </c>
      <c r="G41" s="3">
        <f t="shared" si="1"/>
        <v>4296</v>
      </c>
      <c r="H41" s="3">
        <v>13</v>
      </c>
      <c r="I41" s="3">
        <v>4283</v>
      </c>
      <c r="J41" s="4">
        <f t="shared" si="2"/>
        <v>-4.864990689013037</v>
      </c>
      <c r="K41" s="4">
        <f t="shared" si="3"/>
        <v>0</v>
      </c>
      <c r="L41" s="4">
        <f t="shared" si="4"/>
        <v>-4.879757179547051</v>
      </c>
    </row>
    <row r="42" spans="1:12" s="1" customFormat="1" ht="15" customHeight="1">
      <c r="A42" s="62"/>
      <c r="B42" s="59" t="s">
        <v>35</v>
      </c>
      <c r="C42" s="60"/>
      <c r="D42" s="3">
        <f t="shared" si="0"/>
        <v>849</v>
      </c>
      <c r="E42" s="3">
        <v>2</v>
      </c>
      <c r="F42" s="3">
        <v>847</v>
      </c>
      <c r="G42" s="3">
        <f t="shared" si="1"/>
        <v>856</v>
      </c>
      <c r="H42" s="3">
        <v>4</v>
      </c>
      <c r="I42" s="3">
        <v>852</v>
      </c>
      <c r="J42" s="4">
        <f t="shared" si="2"/>
        <v>-0.8177570093457986</v>
      </c>
      <c r="K42" s="4">
        <f t="shared" si="3"/>
        <v>-50</v>
      </c>
      <c r="L42" s="4">
        <f t="shared" si="4"/>
        <v>-0.5868544600938996</v>
      </c>
    </row>
    <row r="43" spans="1:12" s="1" customFormat="1" ht="15" customHeight="1">
      <c r="A43" s="62"/>
      <c r="B43" s="59" t="s">
        <v>36</v>
      </c>
      <c r="C43" s="60"/>
      <c r="D43" s="3">
        <f t="shared" si="0"/>
        <v>190</v>
      </c>
      <c r="E43" s="3">
        <v>1</v>
      </c>
      <c r="F43" s="3">
        <v>189</v>
      </c>
      <c r="G43" s="3">
        <f t="shared" si="1"/>
        <v>176</v>
      </c>
      <c r="H43" s="3">
        <v>0</v>
      </c>
      <c r="I43" s="3">
        <v>176</v>
      </c>
      <c r="J43" s="4">
        <f t="shared" si="2"/>
        <v>7.954545454545459</v>
      </c>
      <c r="K43" s="4" t="str">
        <f t="shared" si="3"/>
        <v>-</v>
      </c>
      <c r="L43" s="4">
        <f t="shared" si="4"/>
        <v>7.3863636363636465</v>
      </c>
    </row>
    <row r="44" spans="1:12" s="1" customFormat="1" ht="15" customHeight="1">
      <c r="A44" s="63"/>
      <c r="B44" s="59" t="s">
        <v>37</v>
      </c>
      <c r="C44" s="60"/>
      <c r="D44" s="3">
        <f t="shared" si="0"/>
        <v>5126</v>
      </c>
      <c r="E44" s="3">
        <v>16</v>
      </c>
      <c r="F44" s="3">
        <v>5110</v>
      </c>
      <c r="G44" s="3">
        <f t="shared" si="1"/>
        <v>5328</v>
      </c>
      <c r="H44" s="3">
        <v>17</v>
      </c>
      <c r="I44" s="3">
        <v>5311</v>
      </c>
      <c r="J44" s="4">
        <f t="shared" si="2"/>
        <v>-3.7912912912912877</v>
      </c>
      <c r="K44" s="4">
        <f t="shared" si="3"/>
        <v>-5.882352941176472</v>
      </c>
      <c r="L44" s="4">
        <f t="shared" si="4"/>
        <v>-3.7845980041423477</v>
      </c>
    </row>
    <row r="45" spans="1:12" s="1" customFormat="1" ht="24.75" customHeight="1">
      <c r="A45" s="68" t="s">
        <v>5</v>
      </c>
      <c r="B45" s="59" t="s">
        <v>38</v>
      </c>
      <c r="C45" s="60"/>
      <c r="D45" s="3">
        <f t="shared" si="0"/>
        <v>624</v>
      </c>
      <c r="E45" s="3">
        <v>9</v>
      </c>
      <c r="F45" s="3">
        <v>615</v>
      </c>
      <c r="G45" s="3">
        <f t="shared" si="1"/>
        <v>590</v>
      </c>
      <c r="H45" s="3">
        <v>4</v>
      </c>
      <c r="I45" s="3">
        <v>586</v>
      </c>
      <c r="J45" s="4">
        <f t="shared" si="2"/>
        <v>5.762711864406778</v>
      </c>
      <c r="K45" s="4">
        <f t="shared" si="3"/>
        <v>125</v>
      </c>
      <c r="L45" s="4">
        <f t="shared" si="4"/>
        <v>4.948805460750849</v>
      </c>
    </row>
    <row r="46" spans="1:12" s="1" customFormat="1" ht="24.75" customHeight="1">
      <c r="A46" s="62"/>
      <c r="B46" s="59" t="s">
        <v>39</v>
      </c>
      <c r="C46" s="60"/>
      <c r="D46" s="3">
        <f t="shared" si="0"/>
        <v>538</v>
      </c>
      <c r="E46" s="3">
        <v>3</v>
      </c>
      <c r="F46" s="3">
        <v>535</v>
      </c>
      <c r="G46" s="3">
        <f t="shared" si="1"/>
        <v>434</v>
      </c>
      <c r="H46" s="3">
        <v>1</v>
      </c>
      <c r="I46" s="3">
        <v>433</v>
      </c>
      <c r="J46" s="4">
        <f t="shared" si="2"/>
        <v>23.963133640553004</v>
      </c>
      <c r="K46" s="4">
        <f t="shared" si="3"/>
        <v>200</v>
      </c>
      <c r="L46" s="4">
        <f t="shared" si="4"/>
        <v>23.556581986143186</v>
      </c>
    </row>
    <row r="47" spans="1:12" s="1" customFormat="1" ht="19.5" customHeight="1">
      <c r="A47" s="63"/>
      <c r="B47" s="65" t="s">
        <v>40</v>
      </c>
      <c r="C47" s="66"/>
      <c r="D47" s="3">
        <f t="shared" si="0"/>
        <v>1162</v>
      </c>
      <c r="E47" s="3">
        <v>12</v>
      </c>
      <c r="F47" s="3">
        <v>1150</v>
      </c>
      <c r="G47" s="3">
        <f t="shared" si="1"/>
        <v>1024</v>
      </c>
      <c r="H47" s="3">
        <v>5</v>
      </c>
      <c r="I47" s="3">
        <v>1019</v>
      </c>
      <c r="J47" s="4">
        <f t="shared" si="2"/>
        <v>13.4765625</v>
      </c>
      <c r="K47" s="4">
        <f t="shared" si="3"/>
        <v>140</v>
      </c>
      <c r="L47" s="4">
        <f t="shared" si="4"/>
        <v>12.855740922473014</v>
      </c>
    </row>
    <row r="48" spans="1:12" s="1" customFormat="1" ht="15" customHeight="1">
      <c r="A48" s="46"/>
      <c r="B48" s="67" t="s">
        <v>41</v>
      </c>
      <c r="C48" s="66"/>
      <c r="D48" s="3">
        <f t="shared" si="0"/>
        <v>142</v>
      </c>
      <c r="E48" s="3">
        <v>90</v>
      </c>
      <c r="F48" s="3">
        <v>52</v>
      </c>
      <c r="G48" s="3">
        <f t="shared" si="1"/>
        <v>109</v>
      </c>
      <c r="H48" s="3">
        <v>77</v>
      </c>
      <c r="I48" s="3">
        <v>32</v>
      </c>
      <c r="J48" s="4">
        <f t="shared" si="2"/>
        <v>30.27522935779816</v>
      </c>
      <c r="K48" s="4">
        <f t="shared" si="3"/>
        <v>16.883116883116877</v>
      </c>
      <c r="L48" s="4">
        <f t="shared" si="4"/>
        <v>62.5</v>
      </c>
    </row>
    <row r="49" spans="1:12" s="1" customFormat="1" ht="15" customHeight="1">
      <c r="A49" s="47"/>
      <c r="B49" s="64" t="s">
        <v>42</v>
      </c>
      <c r="C49" s="60"/>
      <c r="D49" s="3">
        <f t="shared" si="0"/>
        <v>863540</v>
      </c>
      <c r="E49" s="3">
        <v>400621</v>
      </c>
      <c r="F49" s="3">
        <v>462919</v>
      </c>
      <c r="G49" s="3">
        <f t="shared" si="1"/>
        <v>894258</v>
      </c>
      <c r="H49" s="3">
        <v>517125</v>
      </c>
      <c r="I49" s="3">
        <v>377133</v>
      </c>
      <c r="J49" s="4">
        <f t="shared" si="2"/>
        <v>-3.4350265806959546</v>
      </c>
      <c r="K49" s="4">
        <f t="shared" si="3"/>
        <v>-22.529175731206188</v>
      </c>
      <c r="L49" s="4">
        <f t="shared" si="4"/>
        <v>22.74688239957787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A45:A47"/>
    <mergeCell ref="A20:A26"/>
    <mergeCell ref="A27:A40"/>
    <mergeCell ref="A41:A44"/>
    <mergeCell ref="A1:L1"/>
    <mergeCell ref="A2:C3"/>
    <mergeCell ref="D2:F2"/>
    <mergeCell ref="G2:I2"/>
    <mergeCell ref="J2:L2"/>
    <mergeCell ref="B8:C8"/>
    <mergeCell ref="B7:C7"/>
    <mergeCell ref="B39:C39"/>
    <mergeCell ref="B40:C40"/>
    <mergeCell ref="B41:C41"/>
    <mergeCell ref="A4:A19"/>
    <mergeCell ref="B49:C49"/>
    <mergeCell ref="B44:C44"/>
    <mergeCell ref="B45:C45"/>
    <mergeCell ref="B47:C47"/>
    <mergeCell ref="B48:C48"/>
    <mergeCell ref="B46:C46"/>
    <mergeCell ref="B4:C4"/>
    <mergeCell ref="B5:C5"/>
    <mergeCell ref="B6:C6"/>
    <mergeCell ref="B9:C9"/>
    <mergeCell ref="B30:C30"/>
    <mergeCell ref="B42:C42"/>
    <mergeCell ref="B35:C35"/>
    <mergeCell ref="B34:C34"/>
    <mergeCell ref="B36:C36"/>
    <mergeCell ref="B37:C37"/>
    <mergeCell ref="B21:C21"/>
    <mergeCell ref="B22:C22"/>
    <mergeCell ref="B23:C23"/>
    <mergeCell ref="B24:C24"/>
    <mergeCell ref="B10:B17"/>
    <mergeCell ref="B18:C18"/>
    <mergeCell ref="B19:C19"/>
    <mergeCell ref="B20:C20"/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38:C38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52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L1"/>
    </sheetView>
  </sheetViews>
  <sheetFormatPr defaultColWidth="9.00390625" defaultRowHeight="16.5"/>
  <cols>
    <col min="1" max="1" width="2.375" style="7" customWidth="1"/>
    <col min="2" max="2" width="2.25390625" style="7" customWidth="1"/>
    <col min="3" max="3" width="21.75390625" style="7" customWidth="1"/>
    <col min="4" max="6" width="9.00390625" style="7" customWidth="1"/>
    <col min="7" max="7" width="8.875" style="7" customWidth="1"/>
    <col min="8" max="9" width="9.25390625" style="7" customWidth="1"/>
    <col min="10" max="12" width="8.25390625" style="7" customWidth="1"/>
    <col min="13" max="16384" width="9.00390625" style="7" customWidth="1"/>
  </cols>
  <sheetData>
    <row r="1" spans="1:12" ht="66.75" customHeight="1">
      <c r="A1" s="72" t="str">
        <f>Sheet3!A1</f>
        <v>表1-2  105年8月來臺旅客人數及成長率－按居住地分
Table 1-2 Visitor Arrivals by Residence,
 August, 2016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8" customFormat="1" ht="33.75" customHeight="1">
      <c r="A2" s="77" t="str">
        <f>Sheet3!A2</f>
        <v>居住地
Residence</v>
      </c>
      <c r="B2" s="77"/>
      <c r="C2" s="78"/>
      <c r="D2" s="81" t="str">
        <f>Sheet3!D2</f>
        <v>105年8月 August, 2016</v>
      </c>
      <c r="E2" s="81"/>
      <c r="F2" s="81"/>
      <c r="G2" s="81" t="str">
        <f>Sheet3!G2</f>
        <v>104年8月 August, 2015</v>
      </c>
      <c r="H2" s="81"/>
      <c r="I2" s="81"/>
      <c r="J2" s="81" t="str">
        <f>Sheet3!J2</f>
        <v>比較 Change +-%</v>
      </c>
      <c r="K2" s="81"/>
      <c r="L2" s="82"/>
    </row>
    <row r="3" spans="1:12" s="8" customFormat="1" ht="41.25" customHeight="1">
      <c r="A3" s="79"/>
      <c r="B3" s="79"/>
      <c r="C3" s="80"/>
      <c r="D3" s="5" t="s">
        <v>50</v>
      </c>
      <c r="E3" s="6" t="s">
        <v>45</v>
      </c>
      <c r="F3" s="6" t="s">
        <v>46</v>
      </c>
      <c r="G3" s="5" t="s">
        <v>50</v>
      </c>
      <c r="H3" s="6" t="s">
        <v>45</v>
      </c>
      <c r="I3" s="6" t="s">
        <v>46</v>
      </c>
      <c r="J3" s="5" t="s">
        <v>50</v>
      </c>
      <c r="K3" s="6" t="s">
        <v>45</v>
      </c>
      <c r="L3" s="9" t="s">
        <v>46</v>
      </c>
    </row>
    <row r="4" spans="1:12" s="17" customFormat="1" ht="15" customHeight="1">
      <c r="A4" s="10" t="s">
        <v>51</v>
      </c>
      <c r="B4" s="11"/>
      <c r="C4" s="12"/>
      <c r="D4" s="13">
        <f aca="true" t="shared" si="0" ref="D4:D49">E4+F4</f>
        <v>786145</v>
      </c>
      <c r="E4" s="13">
        <f>Sheet3!E19</f>
        <v>400094</v>
      </c>
      <c r="F4" s="13">
        <f>Sheet3!F19</f>
        <v>386051</v>
      </c>
      <c r="G4" s="14">
        <f aca="true" t="shared" si="1" ref="G4:G19">H4+I4</f>
        <v>822736</v>
      </c>
      <c r="H4" s="13">
        <f>Sheet3!H19</f>
        <v>516619</v>
      </c>
      <c r="I4" s="13">
        <f>Sheet3!I19</f>
        <v>306117</v>
      </c>
      <c r="J4" s="15">
        <f aca="true" t="shared" si="2" ref="J4:J19">IF(G4=0,"-",((D4/G4)-1)*100)</f>
        <v>-4.447477684214618</v>
      </c>
      <c r="K4" s="16">
        <f aca="true" t="shared" si="3" ref="K4:K19">IF(H4=0,"-",((E4/H4)-1)*100)</f>
        <v>-22.55530671539374</v>
      </c>
      <c r="L4" s="16">
        <f aca="true" t="shared" si="4" ref="L4:L19">IF(I4=0,"-",((F4/I4)-1)*100)</f>
        <v>26.11223813117207</v>
      </c>
    </row>
    <row r="5" spans="1:12" s="8" customFormat="1" ht="15" customHeight="1">
      <c r="A5" s="48"/>
      <c r="B5" s="73" t="s">
        <v>52</v>
      </c>
      <c r="C5" s="74"/>
      <c r="D5" s="19">
        <f t="shared" si="0"/>
        <v>163646</v>
      </c>
      <c r="E5" s="20">
        <f>Sheet3!E4</f>
        <v>153645</v>
      </c>
      <c r="F5" s="20">
        <f>Sheet3!F4</f>
        <v>10001</v>
      </c>
      <c r="G5" s="19">
        <f t="shared" si="1"/>
        <v>160829</v>
      </c>
      <c r="H5" s="20">
        <f>Sheet3!H4</f>
        <v>151286</v>
      </c>
      <c r="I5" s="20">
        <f>Sheet3!I4</f>
        <v>9543</v>
      </c>
      <c r="J5" s="21">
        <f t="shared" si="2"/>
        <v>1.7515497826884552</v>
      </c>
      <c r="K5" s="22">
        <f t="shared" si="3"/>
        <v>1.5592982827227875</v>
      </c>
      <c r="L5" s="22">
        <f t="shared" si="4"/>
        <v>4.799329351357007</v>
      </c>
    </row>
    <row r="6" spans="1:12" s="8" customFormat="1" ht="15" customHeight="1">
      <c r="A6" s="48"/>
      <c r="B6" s="73" t="s">
        <v>49</v>
      </c>
      <c r="C6" s="74"/>
      <c r="D6" s="19">
        <f t="shared" si="0"/>
        <v>248538</v>
      </c>
      <c r="E6" s="20">
        <f>Sheet3!E5</f>
        <v>245288</v>
      </c>
      <c r="F6" s="20">
        <f>Sheet3!F5</f>
        <v>3250</v>
      </c>
      <c r="G6" s="23">
        <f t="shared" si="1"/>
        <v>367736</v>
      </c>
      <c r="H6" s="20">
        <f>Sheet3!H5</f>
        <v>364298</v>
      </c>
      <c r="I6" s="20">
        <f>Sheet3!I5</f>
        <v>3438</v>
      </c>
      <c r="J6" s="21">
        <f t="shared" si="2"/>
        <v>-32.41401440163596</v>
      </c>
      <c r="K6" s="22">
        <f t="shared" si="3"/>
        <v>-32.66831000993692</v>
      </c>
      <c r="L6" s="22">
        <f t="shared" si="4"/>
        <v>-5.4682955206515445</v>
      </c>
    </row>
    <row r="7" spans="1:12" s="8" customFormat="1" ht="15" customHeight="1">
      <c r="A7" s="48"/>
      <c r="B7" s="73" t="s">
        <v>6</v>
      </c>
      <c r="C7" s="74"/>
      <c r="D7" s="19">
        <f t="shared" si="0"/>
        <v>187065</v>
      </c>
      <c r="E7" s="20">
        <f>Sheet3!E6</f>
        <v>199</v>
      </c>
      <c r="F7" s="20">
        <f>Sheet3!F6</f>
        <v>186866</v>
      </c>
      <c r="G7" s="19">
        <f t="shared" si="1"/>
        <v>143540</v>
      </c>
      <c r="H7" s="20">
        <f>Sheet3!H6</f>
        <v>150</v>
      </c>
      <c r="I7" s="20">
        <f>Sheet3!I6</f>
        <v>143390</v>
      </c>
      <c r="J7" s="21">
        <f t="shared" si="2"/>
        <v>30.32255817193814</v>
      </c>
      <c r="K7" s="22">
        <f t="shared" si="3"/>
        <v>32.666666666666664</v>
      </c>
      <c r="L7" s="22">
        <f t="shared" si="4"/>
        <v>30.32010600460282</v>
      </c>
    </row>
    <row r="8" spans="1:12" s="8" customFormat="1" ht="15" customHeight="1">
      <c r="A8" s="48"/>
      <c r="B8" s="73" t="s">
        <v>71</v>
      </c>
      <c r="C8" s="74"/>
      <c r="D8" s="19">
        <f t="shared" si="0"/>
        <v>78023</v>
      </c>
      <c r="E8" s="20">
        <f>Sheet3!E7</f>
        <v>287</v>
      </c>
      <c r="F8" s="20">
        <f>Sheet3!F7</f>
        <v>77736</v>
      </c>
      <c r="G8" s="19">
        <f t="shared" si="1"/>
        <v>54320</v>
      </c>
      <c r="H8" s="20">
        <f>Sheet3!H7</f>
        <v>236</v>
      </c>
      <c r="I8" s="20">
        <f>Sheet3!I7</f>
        <v>54084</v>
      </c>
      <c r="J8" s="21">
        <f t="shared" si="2"/>
        <v>43.63586156111929</v>
      </c>
      <c r="K8" s="22">
        <f t="shared" si="3"/>
        <v>21.610169491525433</v>
      </c>
      <c r="L8" s="22">
        <f t="shared" si="4"/>
        <v>43.731972487242075</v>
      </c>
    </row>
    <row r="9" spans="1:12" s="8" customFormat="1" ht="15" customHeight="1">
      <c r="A9" s="48"/>
      <c r="B9" s="73" t="s">
        <v>7</v>
      </c>
      <c r="C9" s="74"/>
      <c r="D9" s="19">
        <f t="shared" si="0"/>
        <v>3133</v>
      </c>
      <c r="E9" s="20">
        <f>Sheet3!E8</f>
        <v>2</v>
      </c>
      <c r="F9" s="20">
        <f>Sheet3!F8</f>
        <v>3131</v>
      </c>
      <c r="G9" s="19">
        <f t="shared" si="1"/>
        <v>3022</v>
      </c>
      <c r="H9" s="20">
        <f>Sheet3!H8</f>
        <v>1</v>
      </c>
      <c r="I9" s="20">
        <f>Sheet3!I8</f>
        <v>3021</v>
      </c>
      <c r="J9" s="21">
        <f t="shared" si="2"/>
        <v>3.673064195896747</v>
      </c>
      <c r="K9" s="22">
        <f t="shared" si="3"/>
        <v>100</v>
      </c>
      <c r="L9" s="22">
        <f t="shared" si="4"/>
        <v>3.6411784177424744</v>
      </c>
    </row>
    <row r="10" spans="1:12" s="8" customFormat="1" ht="15" customHeight="1">
      <c r="A10" s="48"/>
      <c r="B10" s="73" t="s">
        <v>8</v>
      </c>
      <c r="C10" s="74"/>
      <c r="D10" s="19">
        <f t="shared" si="0"/>
        <v>1601</v>
      </c>
      <c r="E10" s="20">
        <f>Sheet3!E9</f>
        <v>9</v>
      </c>
      <c r="F10" s="20">
        <f>Sheet3!F9</f>
        <v>1592</v>
      </c>
      <c r="G10" s="19">
        <f t="shared" si="1"/>
        <v>1467</v>
      </c>
      <c r="H10" s="20">
        <f>Sheet3!H9</f>
        <v>7</v>
      </c>
      <c r="I10" s="20">
        <f>Sheet3!I9</f>
        <v>1460</v>
      </c>
      <c r="J10" s="21">
        <f t="shared" si="2"/>
        <v>9.134287661895012</v>
      </c>
      <c r="K10" s="22">
        <f t="shared" si="3"/>
        <v>28.57142857142858</v>
      </c>
      <c r="L10" s="22">
        <f t="shared" si="4"/>
        <v>9.041095890410954</v>
      </c>
    </row>
    <row r="11" spans="1:12" s="8" customFormat="1" ht="15" customHeight="1">
      <c r="A11" s="48"/>
      <c r="B11" s="49" t="s">
        <v>53</v>
      </c>
      <c r="C11" s="18"/>
      <c r="D11" s="19">
        <f t="shared" si="0"/>
        <v>103150</v>
      </c>
      <c r="E11" s="20">
        <f>Sheet3!E17</f>
        <v>662</v>
      </c>
      <c r="F11" s="20">
        <f>Sheet3!F17</f>
        <v>102488</v>
      </c>
      <c r="G11" s="19">
        <f t="shared" si="1"/>
        <v>90987</v>
      </c>
      <c r="H11" s="20">
        <f>Sheet3!H17</f>
        <v>637</v>
      </c>
      <c r="I11" s="20">
        <f>Sheet3!I17</f>
        <v>90350</v>
      </c>
      <c r="J11" s="21">
        <f t="shared" si="2"/>
        <v>13.367843757899479</v>
      </c>
      <c r="K11" s="22">
        <f t="shared" si="3"/>
        <v>3.9246467817896313</v>
      </c>
      <c r="L11" s="22">
        <f t="shared" si="4"/>
        <v>13.434421693414489</v>
      </c>
    </row>
    <row r="12" spans="1:12" s="8" customFormat="1" ht="15" customHeight="1">
      <c r="A12" s="48"/>
      <c r="B12" s="50"/>
      <c r="C12" s="18" t="s">
        <v>9</v>
      </c>
      <c r="D12" s="19">
        <f t="shared" si="0"/>
        <v>23685</v>
      </c>
      <c r="E12" s="20">
        <f>Sheet3!E10</f>
        <v>72</v>
      </c>
      <c r="F12" s="20">
        <f>Sheet3!F10</f>
        <v>23613</v>
      </c>
      <c r="G12" s="19">
        <f t="shared" si="1"/>
        <v>22249</v>
      </c>
      <c r="H12" s="20">
        <f>Sheet3!H10</f>
        <v>60</v>
      </c>
      <c r="I12" s="20">
        <f>Sheet3!I10</f>
        <v>22189</v>
      </c>
      <c r="J12" s="21">
        <f t="shared" si="2"/>
        <v>6.454222661692666</v>
      </c>
      <c r="K12" s="22">
        <f t="shared" si="3"/>
        <v>19.999999999999996</v>
      </c>
      <c r="L12" s="22">
        <f t="shared" si="4"/>
        <v>6.417594303483698</v>
      </c>
    </row>
    <row r="13" spans="1:12" s="8" customFormat="1" ht="15" customHeight="1">
      <c r="A13" s="48"/>
      <c r="B13" s="50"/>
      <c r="C13" s="18" t="s">
        <v>10</v>
      </c>
      <c r="D13" s="19">
        <f t="shared" si="0"/>
        <v>19165</v>
      </c>
      <c r="E13" s="20">
        <f>Sheet3!E11</f>
        <v>20</v>
      </c>
      <c r="F13" s="20">
        <f>Sheet3!F11</f>
        <v>19145</v>
      </c>
      <c r="G13" s="19">
        <f t="shared" si="1"/>
        <v>22286</v>
      </c>
      <c r="H13" s="20">
        <f>Sheet3!H11</f>
        <v>30</v>
      </c>
      <c r="I13" s="20">
        <f>Sheet3!I11</f>
        <v>22256</v>
      </c>
      <c r="J13" s="21">
        <f t="shared" si="2"/>
        <v>-14.004307637081581</v>
      </c>
      <c r="K13" s="22">
        <f t="shared" si="3"/>
        <v>-33.333333333333336</v>
      </c>
      <c r="L13" s="22">
        <f t="shared" si="4"/>
        <v>-13.97825305535586</v>
      </c>
    </row>
    <row r="14" spans="1:12" s="8" customFormat="1" ht="15" customHeight="1">
      <c r="A14" s="48"/>
      <c r="B14" s="50"/>
      <c r="C14" s="18" t="s">
        <v>11</v>
      </c>
      <c r="D14" s="19">
        <f t="shared" si="0"/>
        <v>14898</v>
      </c>
      <c r="E14" s="20">
        <f>Sheet3!E12</f>
        <v>27</v>
      </c>
      <c r="F14" s="20">
        <f>Sheet3!F12</f>
        <v>14871</v>
      </c>
      <c r="G14" s="19">
        <f t="shared" si="1"/>
        <v>13734</v>
      </c>
      <c r="H14" s="20">
        <f>Sheet3!H12</f>
        <v>33</v>
      </c>
      <c r="I14" s="20">
        <f>Sheet3!I12</f>
        <v>13701</v>
      </c>
      <c r="J14" s="21">
        <f t="shared" si="2"/>
        <v>8.475316732197458</v>
      </c>
      <c r="K14" s="22">
        <f t="shared" si="3"/>
        <v>-18.181818181818176</v>
      </c>
      <c r="L14" s="22">
        <f t="shared" si="4"/>
        <v>8.53952266257938</v>
      </c>
    </row>
    <row r="15" spans="1:12" s="8" customFormat="1" ht="15" customHeight="1">
      <c r="A15" s="48"/>
      <c r="B15" s="50"/>
      <c r="C15" s="18" t="s">
        <v>12</v>
      </c>
      <c r="D15" s="19">
        <f t="shared" si="0"/>
        <v>13130</v>
      </c>
      <c r="E15" s="20">
        <f>Sheet3!E13</f>
        <v>167</v>
      </c>
      <c r="F15" s="20">
        <f>Sheet3!F13</f>
        <v>12963</v>
      </c>
      <c r="G15" s="19">
        <f t="shared" si="1"/>
        <v>10814</v>
      </c>
      <c r="H15" s="20">
        <f>Sheet3!H13</f>
        <v>130</v>
      </c>
      <c r="I15" s="20">
        <f>Sheet3!I13</f>
        <v>10684</v>
      </c>
      <c r="J15" s="21">
        <f t="shared" si="2"/>
        <v>21.416682078786753</v>
      </c>
      <c r="K15" s="22">
        <f t="shared" si="3"/>
        <v>28.46153846153847</v>
      </c>
      <c r="L15" s="22">
        <f t="shared" si="4"/>
        <v>21.33096218644703</v>
      </c>
    </row>
    <row r="16" spans="1:12" s="8" customFormat="1" ht="15" customHeight="1">
      <c r="A16" s="48"/>
      <c r="B16" s="50"/>
      <c r="C16" s="18" t="s">
        <v>13</v>
      </c>
      <c r="D16" s="19">
        <f t="shared" si="0"/>
        <v>13632</v>
      </c>
      <c r="E16" s="20">
        <f>Sheet3!E14</f>
        <v>43</v>
      </c>
      <c r="F16" s="20">
        <f>Sheet3!F14</f>
        <v>13589</v>
      </c>
      <c r="G16" s="19">
        <f t="shared" si="1"/>
        <v>8117</v>
      </c>
      <c r="H16" s="20">
        <f>Sheet3!H14</f>
        <v>42</v>
      </c>
      <c r="I16" s="20">
        <f>Sheet3!I14</f>
        <v>8075</v>
      </c>
      <c r="J16" s="21">
        <f t="shared" si="2"/>
        <v>67.94382160896883</v>
      </c>
      <c r="K16" s="22">
        <f t="shared" si="3"/>
        <v>2.3809523809523725</v>
      </c>
      <c r="L16" s="22">
        <f t="shared" si="4"/>
        <v>68.28482972136223</v>
      </c>
    </row>
    <row r="17" spans="1:12" s="8" customFormat="1" ht="15" customHeight="1">
      <c r="A17" s="48"/>
      <c r="B17" s="50"/>
      <c r="C17" s="18" t="s">
        <v>64</v>
      </c>
      <c r="D17" s="19">
        <f>E17+F17</f>
        <v>17041</v>
      </c>
      <c r="E17" s="20">
        <f>Sheet3!E15</f>
        <v>307</v>
      </c>
      <c r="F17" s="20">
        <f>Sheet3!F15</f>
        <v>16734</v>
      </c>
      <c r="G17" s="19">
        <f>H17+I17</f>
        <v>12886</v>
      </c>
      <c r="H17" s="20">
        <f>Sheet3!H15</f>
        <v>309</v>
      </c>
      <c r="I17" s="20">
        <f>Sheet3!I15</f>
        <v>12577</v>
      </c>
      <c r="J17" s="21">
        <f>IF(G17=0,"-",((D17/G17)-1)*100)</f>
        <v>32.244296135340676</v>
      </c>
      <c r="K17" s="22">
        <f>IF(H17=0,"-",((E17/H17)-1)*100)</f>
        <v>-0.6472491909385147</v>
      </c>
      <c r="L17" s="22">
        <f>IF(I17=0,"-",((F17/I17)-1)*100)</f>
        <v>33.05239723304445</v>
      </c>
    </row>
    <row r="18" spans="1:12" s="8" customFormat="1" ht="15" customHeight="1">
      <c r="A18" s="48"/>
      <c r="B18" s="51"/>
      <c r="C18" s="18" t="s">
        <v>54</v>
      </c>
      <c r="D18" s="19">
        <f t="shared" si="0"/>
        <v>1599</v>
      </c>
      <c r="E18" s="20">
        <f>Sheet3!E16</f>
        <v>26</v>
      </c>
      <c r="F18" s="20">
        <f>Sheet3!F16</f>
        <v>1573</v>
      </c>
      <c r="G18" s="19">
        <f t="shared" si="1"/>
        <v>901</v>
      </c>
      <c r="H18" s="20">
        <f>Sheet3!H16</f>
        <v>33</v>
      </c>
      <c r="I18" s="20">
        <f>Sheet3!I16</f>
        <v>868</v>
      </c>
      <c r="J18" s="21">
        <f t="shared" si="2"/>
        <v>77.4694783573807</v>
      </c>
      <c r="K18" s="22">
        <f t="shared" si="3"/>
        <v>-21.212121212121215</v>
      </c>
      <c r="L18" s="22">
        <f t="shared" si="4"/>
        <v>81.22119815668202</v>
      </c>
    </row>
    <row r="19" spans="1:16" s="8" customFormat="1" ht="15" customHeight="1">
      <c r="A19" s="52"/>
      <c r="B19" s="75" t="s">
        <v>55</v>
      </c>
      <c r="C19" s="76"/>
      <c r="D19" s="19">
        <f t="shared" si="0"/>
        <v>989</v>
      </c>
      <c r="E19" s="20">
        <f>Sheet3!E18</f>
        <v>2</v>
      </c>
      <c r="F19" s="20">
        <f>Sheet3!F18</f>
        <v>987</v>
      </c>
      <c r="G19" s="19">
        <f t="shared" si="1"/>
        <v>835</v>
      </c>
      <c r="H19" s="20">
        <f>Sheet3!H18</f>
        <v>4</v>
      </c>
      <c r="I19" s="20">
        <f>Sheet3!I18</f>
        <v>831</v>
      </c>
      <c r="J19" s="21">
        <f t="shared" si="2"/>
        <v>18.44311377245509</v>
      </c>
      <c r="K19" s="22">
        <f t="shared" si="3"/>
        <v>-50</v>
      </c>
      <c r="L19" s="22">
        <f t="shared" si="4"/>
        <v>18.772563176895307</v>
      </c>
      <c r="N19" s="24"/>
      <c r="O19" s="24"/>
      <c r="P19" s="24"/>
    </row>
    <row r="20" spans="1:12" s="27" customFormat="1" ht="15" customHeight="1">
      <c r="A20" s="25" t="s">
        <v>56</v>
      </c>
      <c r="B20" s="10"/>
      <c r="C20" s="26"/>
      <c r="D20" s="14">
        <f t="shared" si="0"/>
        <v>48248</v>
      </c>
      <c r="E20" s="13">
        <f>Sheet3!E26</f>
        <v>360</v>
      </c>
      <c r="F20" s="13">
        <f>Sheet3!F26</f>
        <v>47888</v>
      </c>
      <c r="G20" s="14">
        <f aca="true" t="shared" si="5" ref="G20:G49">H20+I20</f>
        <v>43444</v>
      </c>
      <c r="H20" s="13">
        <f>Sheet3!H26</f>
        <v>358</v>
      </c>
      <c r="I20" s="13">
        <f>Sheet3!I26</f>
        <v>43086</v>
      </c>
      <c r="J20" s="15">
        <f aca="true" t="shared" si="6" ref="J20:J49">IF(G20=0,"-",((D20/G20)-1)*100)</f>
        <v>11.057913635945127</v>
      </c>
      <c r="K20" s="16">
        <f aca="true" t="shared" si="7" ref="K20:K49">IF(H20=0,"-",((E20/H20)-1)*100)</f>
        <v>0.5586592178770999</v>
      </c>
      <c r="L20" s="16">
        <f aca="true" t="shared" si="8" ref="L20:L49">IF(I20=0,"-",((F20/I20)-1)*100)</f>
        <v>11.145151557350408</v>
      </c>
    </row>
    <row r="21" spans="1:12" s="8" customFormat="1" ht="15" customHeight="1">
      <c r="A21" s="48"/>
      <c r="B21" s="73" t="s">
        <v>17</v>
      </c>
      <c r="C21" s="74"/>
      <c r="D21" s="19">
        <f t="shared" si="0"/>
        <v>7642</v>
      </c>
      <c r="E21" s="20">
        <f>Sheet3!E20</f>
        <v>30</v>
      </c>
      <c r="F21" s="20">
        <f>Sheet3!F20</f>
        <v>7612</v>
      </c>
      <c r="G21" s="19">
        <f t="shared" si="5"/>
        <v>6694</v>
      </c>
      <c r="H21" s="20">
        <f>Sheet3!H20</f>
        <v>24</v>
      </c>
      <c r="I21" s="20">
        <f>Sheet3!I20</f>
        <v>6670</v>
      </c>
      <c r="J21" s="21">
        <f t="shared" si="6"/>
        <v>14.161936062145198</v>
      </c>
      <c r="K21" s="22">
        <f t="shared" si="7"/>
        <v>25</v>
      </c>
      <c r="L21" s="22">
        <f t="shared" si="8"/>
        <v>14.12293853073463</v>
      </c>
    </row>
    <row r="22" spans="1:12" s="8" customFormat="1" ht="15" customHeight="1">
      <c r="A22" s="48"/>
      <c r="B22" s="73" t="s">
        <v>67</v>
      </c>
      <c r="C22" s="74"/>
      <c r="D22" s="19">
        <f t="shared" si="0"/>
        <v>38884</v>
      </c>
      <c r="E22" s="20">
        <f>Sheet3!E21</f>
        <v>304</v>
      </c>
      <c r="F22" s="20">
        <f>Sheet3!F21</f>
        <v>38580</v>
      </c>
      <c r="G22" s="19">
        <f t="shared" si="5"/>
        <v>35242</v>
      </c>
      <c r="H22" s="20">
        <f>Sheet3!H21</f>
        <v>303</v>
      </c>
      <c r="I22" s="20">
        <f>Sheet3!I21</f>
        <v>34939</v>
      </c>
      <c r="J22" s="21">
        <f t="shared" si="6"/>
        <v>10.33426025764712</v>
      </c>
      <c r="K22" s="22">
        <f t="shared" si="7"/>
        <v>0.3300330033003229</v>
      </c>
      <c r="L22" s="22">
        <f t="shared" si="8"/>
        <v>10.421019491113093</v>
      </c>
    </row>
    <row r="23" spans="1:12" s="8" customFormat="1" ht="15" customHeight="1">
      <c r="A23" s="48"/>
      <c r="B23" s="73" t="s">
        <v>18</v>
      </c>
      <c r="C23" s="74"/>
      <c r="D23" s="19">
        <f t="shared" si="0"/>
        <v>293</v>
      </c>
      <c r="E23" s="20">
        <f>Sheet3!E22</f>
        <v>0</v>
      </c>
      <c r="F23" s="20">
        <f>Sheet3!F22</f>
        <v>293</v>
      </c>
      <c r="G23" s="19">
        <f t="shared" si="5"/>
        <v>287</v>
      </c>
      <c r="H23" s="20">
        <f>Sheet3!H22</f>
        <v>0</v>
      </c>
      <c r="I23" s="20">
        <f>Sheet3!I22</f>
        <v>287</v>
      </c>
      <c r="J23" s="21">
        <f t="shared" si="6"/>
        <v>2.0905923344947785</v>
      </c>
      <c r="K23" s="22" t="str">
        <f t="shared" si="7"/>
        <v>-</v>
      </c>
      <c r="L23" s="22">
        <f t="shared" si="8"/>
        <v>2.0905923344947785</v>
      </c>
    </row>
    <row r="24" spans="1:12" s="8" customFormat="1" ht="15" customHeight="1">
      <c r="A24" s="48"/>
      <c r="B24" s="73" t="s">
        <v>19</v>
      </c>
      <c r="C24" s="74"/>
      <c r="D24" s="19">
        <f t="shared" si="0"/>
        <v>337</v>
      </c>
      <c r="E24" s="20">
        <f>Sheet3!E23</f>
        <v>9</v>
      </c>
      <c r="F24" s="20">
        <f>Sheet3!F23</f>
        <v>328</v>
      </c>
      <c r="G24" s="19">
        <f t="shared" si="5"/>
        <v>328</v>
      </c>
      <c r="H24" s="20">
        <f>Sheet3!H23</f>
        <v>14</v>
      </c>
      <c r="I24" s="20">
        <f>Sheet3!I23</f>
        <v>314</v>
      </c>
      <c r="J24" s="21">
        <f t="shared" si="6"/>
        <v>2.7439024390243816</v>
      </c>
      <c r="K24" s="22">
        <f t="shared" si="7"/>
        <v>-35.71428571428571</v>
      </c>
      <c r="L24" s="22">
        <f t="shared" si="8"/>
        <v>4.458598726114649</v>
      </c>
    </row>
    <row r="25" spans="1:12" s="8" customFormat="1" ht="15" customHeight="1">
      <c r="A25" s="48"/>
      <c r="B25" s="73" t="s">
        <v>20</v>
      </c>
      <c r="C25" s="74"/>
      <c r="D25" s="19">
        <f t="shared" si="0"/>
        <v>63</v>
      </c>
      <c r="E25" s="20">
        <f>Sheet3!E24</f>
        <v>3</v>
      </c>
      <c r="F25" s="20">
        <f>Sheet3!F24</f>
        <v>60</v>
      </c>
      <c r="G25" s="19">
        <f t="shared" si="5"/>
        <v>57</v>
      </c>
      <c r="H25" s="20">
        <f>Sheet3!H24</f>
        <v>1</v>
      </c>
      <c r="I25" s="20">
        <f>Sheet3!I24</f>
        <v>56</v>
      </c>
      <c r="J25" s="21">
        <f t="shared" si="6"/>
        <v>10.526315789473696</v>
      </c>
      <c r="K25" s="22">
        <f t="shared" si="7"/>
        <v>200</v>
      </c>
      <c r="L25" s="22">
        <f t="shared" si="8"/>
        <v>7.14285714285714</v>
      </c>
    </row>
    <row r="26" spans="1:12" s="8" customFormat="1" ht="15" customHeight="1">
      <c r="A26" s="53"/>
      <c r="B26" s="75" t="s">
        <v>57</v>
      </c>
      <c r="C26" s="76"/>
      <c r="D26" s="28">
        <f t="shared" si="0"/>
        <v>1029</v>
      </c>
      <c r="E26" s="20">
        <f>Sheet3!E25</f>
        <v>14</v>
      </c>
      <c r="F26" s="20">
        <f>Sheet3!F25</f>
        <v>1015</v>
      </c>
      <c r="G26" s="28">
        <f t="shared" si="5"/>
        <v>836</v>
      </c>
      <c r="H26" s="20">
        <f>Sheet3!H25</f>
        <v>16</v>
      </c>
      <c r="I26" s="20">
        <f>Sheet3!I25</f>
        <v>820</v>
      </c>
      <c r="J26" s="29">
        <f t="shared" si="6"/>
        <v>23.086124401913864</v>
      </c>
      <c r="K26" s="30">
        <f t="shared" si="7"/>
        <v>-12.5</v>
      </c>
      <c r="L26" s="30">
        <f t="shared" si="8"/>
        <v>23.78048780487805</v>
      </c>
    </row>
    <row r="27" spans="1:12" s="27" customFormat="1" ht="15" customHeight="1">
      <c r="A27" s="10" t="s">
        <v>58</v>
      </c>
      <c r="B27" s="31"/>
      <c r="C27" s="32"/>
      <c r="D27" s="14">
        <f t="shared" si="0"/>
        <v>22717</v>
      </c>
      <c r="E27" s="13">
        <f>Sheet3!E40</f>
        <v>49</v>
      </c>
      <c r="F27" s="13">
        <f>Sheet3!F40</f>
        <v>22668</v>
      </c>
      <c r="G27" s="14">
        <f t="shared" si="5"/>
        <v>21617</v>
      </c>
      <c r="H27" s="13">
        <f>Sheet3!H40</f>
        <v>49</v>
      </c>
      <c r="I27" s="13">
        <f>Sheet3!I40</f>
        <v>21568</v>
      </c>
      <c r="J27" s="15">
        <f t="shared" si="6"/>
        <v>5.088587685617796</v>
      </c>
      <c r="K27" s="16">
        <f t="shared" si="7"/>
        <v>0</v>
      </c>
      <c r="L27" s="16">
        <f t="shared" si="8"/>
        <v>5.100148367952517</v>
      </c>
    </row>
    <row r="28" spans="1:12" s="8" customFormat="1" ht="15" customHeight="1">
      <c r="A28" s="48"/>
      <c r="B28" s="73" t="s">
        <v>23</v>
      </c>
      <c r="C28" s="74"/>
      <c r="D28" s="19">
        <f t="shared" si="0"/>
        <v>451</v>
      </c>
      <c r="E28" s="20">
        <f>Sheet3!E27</f>
        <v>1</v>
      </c>
      <c r="F28" s="20">
        <f>Sheet3!F27</f>
        <v>450</v>
      </c>
      <c r="G28" s="19">
        <f t="shared" si="5"/>
        <v>436</v>
      </c>
      <c r="H28" s="20">
        <f>Sheet3!H27</f>
        <v>1</v>
      </c>
      <c r="I28" s="20">
        <f>Sheet3!I27</f>
        <v>435</v>
      </c>
      <c r="J28" s="21">
        <f t="shared" si="6"/>
        <v>3.4403669724770714</v>
      </c>
      <c r="K28" s="22">
        <f t="shared" si="7"/>
        <v>0</v>
      </c>
      <c r="L28" s="22">
        <f t="shared" si="8"/>
        <v>3.4482758620689724</v>
      </c>
    </row>
    <row r="29" spans="1:12" s="8" customFormat="1" ht="15" customHeight="1">
      <c r="A29" s="48"/>
      <c r="B29" s="73" t="s">
        <v>24</v>
      </c>
      <c r="C29" s="74"/>
      <c r="D29" s="19">
        <f t="shared" si="0"/>
        <v>3394</v>
      </c>
      <c r="E29" s="20">
        <f>Sheet3!E28</f>
        <v>13</v>
      </c>
      <c r="F29" s="20">
        <f>Sheet3!F28</f>
        <v>3381</v>
      </c>
      <c r="G29" s="19">
        <f t="shared" si="5"/>
        <v>3220</v>
      </c>
      <c r="H29" s="20">
        <f>Sheet3!H28</f>
        <v>9</v>
      </c>
      <c r="I29" s="20">
        <f>Sheet3!I28</f>
        <v>3211</v>
      </c>
      <c r="J29" s="21">
        <f t="shared" si="6"/>
        <v>5.403726708074541</v>
      </c>
      <c r="K29" s="22">
        <f t="shared" si="7"/>
        <v>44.44444444444444</v>
      </c>
      <c r="L29" s="22">
        <f t="shared" si="8"/>
        <v>5.294300840859556</v>
      </c>
    </row>
    <row r="30" spans="1:12" s="8" customFormat="1" ht="15" customHeight="1">
      <c r="A30" s="48"/>
      <c r="B30" s="73" t="s">
        <v>25</v>
      </c>
      <c r="C30" s="74"/>
      <c r="D30" s="19">
        <f t="shared" si="0"/>
        <v>4259</v>
      </c>
      <c r="E30" s="20">
        <f>Sheet3!E29</f>
        <v>10</v>
      </c>
      <c r="F30" s="20">
        <f>Sheet3!F29</f>
        <v>4249</v>
      </c>
      <c r="G30" s="19">
        <f t="shared" si="5"/>
        <v>4222</v>
      </c>
      <c r="H30" s="20">
        <f>Sheet3!H29</f>
        <v>15</v>
      </c>
      <c r="I30" s="20">
        <f>Sheet3!I29</f>
        <v>4207</v>
      </c>
      <c r="J30" s="21">
        <f t="shared" si="6"/>
        <v>0.8763619137849288</v>
      </c>
      <c r="K30" s="22">
        <f t="shared" si="7"/>
        <v>-33.333333333333336</v>
      </c>
      <c r="L30" s="22">
        <f t="shared" si="8"/>
        <v>0.9983361064891838</v>
      </c>
    </row>
    <row r="31" spans="1:12" s="8" customFormat="1" ht="15" customHeight="1">
      <c r="A31" s="48"/>
      <c r="B31" s="73" t="s">
        <v>26</v>
      </c>
      <c r="C31" s="74"/>
      <c r="D31" s="19">
        <f t="shared" si="0"/>
        <v>1256</v>
      </c>
      <c r="E31" s="20">
        <f>Sheet3!E30</f>
        <v>0</v>
      </c>
      <c r="F31" s="20">
        <f>Sheet3!F30</f>
        <v>1256</v>
      </c>
      <c r="G31" s="19">
        <f t="shared" si="5"/>
        <v>1152</v>
      </c>
      <c r="H31" s="20">
        <f>Sheet3!H30</f>
        <v>0</v>
      </c>
      <c r="I31" s="20">
        <f>Sheet3!I30</f>
        <v>1152</v>
      </c>
      <c r="J31" s="21">
        <f t="shared" si="6"/>
        <v>9.027777777777768</v>
      </c>
      <c r="K31" s="22" t="str">
        <f t="shared" si="7"/>
        <v>-</v>
      </c>
      <c r="L31" s="22">
        <f t="shared" si="8"/>
        <v>9.027777777777768</v>
      </c>
    </row>
    <row r="32" spans="1:12" s="8" customFormat="1" ht="15" customHeight="1">
      <c r="A32" s="48"/>
      <c r="B32" s="73" t="s">
        <v>27</v>
      </c>
      <c r="C32" s="74"/>
      <c r="D32" s="19">
        <f t="shared" si="0"/>
        <v>1862</v>
      </c>
      <c r="E32" s="20">
        <f>Sheet3!E31</f>
        <v>2</v>
      </c>
      <c r="F32" s="20">
        <f>Sheet3!F31</f>
        <v>1860</v>
      </c>
      <c r="G32" s="19">
        <f t="shared" si="5"/>
        <v>1477</v>
      </c>
      <c r="H32" s="20">
        <f>Sheet3!H31</f>
        <v>2</v>
      </c>
      <c r="I32" s="20">
        <f>Sheet3!I31</f>
        <v>1475</v>
      </c>
      <c r="J32" s="21">
        <f t="shared" si="6"/>
        <v>26.066350710900466</v>
      </c>
      <c r="K32" s="22">
        <f t="shared" si="7"/>
        <v>0</v>
      </c>
      <c r="L32" s="22">
        <f t="shared" si="8"/>
        <v>26.10169491525425</v>
      </c>
    </row>
    <row r="33" spans="1:12" s="8" customFormat="1" ht="15" customHeight="1">
      <c r="A33" s="48"/>
      <c r="B33" s="73" t="s">
        <v>47</v>
      </c>
      <c r="C33" s="74"/>
      <c r="D33" s="19">
        <f t="shared" si="0"/>
        <v>704</v>
      </c>
      <c r="E33" s="20">
        <f>Sheet3!E32</f>
        <v>4</v>
      </c>
      <c r="F33" s="20">
        <f>Sheet3!F32</f>
        <v>700</v>
      </c>
      <c r="G33" s="19">
        <f t="shared" si="5"/>
        <v>643</v>
      </c>
      <c r="H33" s="20">
        <f>Sheet3!H32</f>
        <v>3</v>
      </c>
      <c r="I33" s="20">
        <f>Sheet3!I32</f>
        <v>640</v>
      </c>
      <c r="J33" s="21">
        <f t="shared" si="6"/>
        <v>9.48678071539657</v>
      </c>
      <c r="K33" s="22">
        <f t="shared" si="7"/>
        <v>33.33333333333333</v>
      </c>
      <c r="L33" s="22">
        <f t="shared" si="8"/>
        <v>9.375</v>
      </c>
    </row>
    <row r="34" spans="1:12" s="8" customFormat="1" ht="15" customHeight="1">
      <c r="A34" s="48"/>
      <c r="B34" s="73" t="s">
        <v>28</v>
      </c>
      <c r="C34" s="74"/>
      <c r="D34" s="19">
        <f t="shared" si="0"/>
        <v>952</v>
      </c>
      <c r="E34" s="20">
        <f>Sheet3!E33</f>
        <v>6</v>
      </c>
      <c r="F34" s="20">
        <f>Sheet3!F33</f>
        <v>946</v>
      </c>
      <c r="G34" s="19">
        <f t="shared" si="5"/>
        <v>909</v>
      </c>
      <c r="H34" s="20">
        <f>Sheet3!H33</f>
        <v>2</v>
      </c>
      <c r="I34" s="20">
        <f>Sheet3!I33</f>
        <v>907</v>
      </c>
      <c r="J34" s="21">
        <f t="shared" si="6"/>
        <v>4.73047304730474</v>
      </c>
      <c r="K34" s="22">
        <f t="shared" si="7"/>
        <v>200</v>
      </c>
      <c r="L34" s="22">
        <f t="shared" si="8"/>
        <v>4.299889746416752</v>
      </c>
    </row>
    <row r="35" spans="1:12" s="8" customFormat="1" ht="15" customHeight="1">
      <c r="A35" s="48"/>
      <c r="B35" s="73" t="s">
        <v>68</v>
      </c>
      <c r="C35" s="74"/>
      <c r="D35" s="19">
        <f t="shared" si="0"/>
        <v>4623</v>
      </c>
      <c r="E35" s="20">
        <f>Sheet3!E34</f>
        <v>9</v>
      </c>
      <c r="F35" s="20">
        <f>Sheet3!F34</f>
        <v>4614</v>
      </c>
      <c r="G35" s="19">
        <f t="shared" si="5"/>
        <v>4793</v>
      </c>
      <c r="H35" s="20">
        <f>Sheet3!H34</f>
        <v>16</v>
      </c>
      <c r="I35" s="20">
        <f>Sheet3!I34</f>
        <v>4777</v>
      </c>
      <c r="J35" s="21">
        <f t="shared" si="6"/>
        <v>-3.546839140413105</v>
      </c>
      <c r="K35" s="22">
        <f t="shared" si="7"/>
        <v>-43.75</v>
      </c>
      <c r="L35" s="22">
        <f t="shared" si="8"/>
        <v>-3.4121833786895595</v>
      </c>
    </row>
    <row r="36" spans="1:12" s="8" customFormat="1" ht="15" customHeight="1">
      <c r="A36" s="48"/>
      <c r="B36" s="73" t="s">
        <v>29</v>
      </c>
      <c r="C36" s="74"/>
      <c r="D36" s="19">
        <f t="shared" si="0"/>
        <v>579</v>
      </c>
      <c r="E36" s="20">
        <f>Sheet3!E35</f>
        <v>0</v>
      </c>
      <c r="F36" s="20">
        <f>Sheet3!F35</f>
        <v>579</v>
      </c>
      <c r="G36" s="19">
        <f t="shared" si="5"/>
        <v>575</v>
      </c>
      <c r="H36" s="20">
        <f>Sheet3!H35</f>
        <v>0</v>
      </c>
      <c r="I36" s="20">
        <f>Sheet3!I35</f>
        <v>575</v>
      </c>
      <c r="J36" s="21">
        <f t="shared" si="6"/>
        <v>0.6956521739130528</v>
      </c>
      <c r="K36" s="22" t="str">
        <f t="shared" si="7"/>
        <v>-</v>
      </c>
      <c r="L36" s="22">
        <f t="shared" si="8"/>
        <v>0.6956521739130528</v>
      </c>
    </row>
    <row r="37" spans="1:12" s="8" customFormat="1" ht="15" customHeight="1">
      <c r="A37" s="48"/>
      <c r="B37" s="73" t="s">
        <v>30</v>
      </c>
      <c r="C37" s="74"/>
      <c r="D37" s="19">
        <f t="shared" si="0"/>
        <v>127</v>
      </c>
      <c r="E37" s="20">
        <f>Sheet3!E36</f>
        <v>0</v>
      </c>
      <c r="F37" s="20">
        <f>Sheet3!F36</f>
        <v>127</v>
      </c>
      <c r="G37" s="19">
        <f t="shared" si="5"/>
        <v>124</v>
      </c>
      <c r="H37" s="20">
        <f>Sheet3!H36</f>
        <v>0</v>
      </c>
      <c r="I37" s="20">
        <f>Sheet3!I36</f>
        <v>124</v>
      </c>
      <c r="J37" s="21">
        <f t="shared" si="6"/>
        <v>2.4193548387096753</v>
      </c>
      <c r="K37" s="22" t="str">
        <f t="shared" si="7"/>
        <v>-</v>
      </c>
      <c r="L37" s="22">
        <f t="shared" si="8"/>
        <v>2.4193548387096753</v>
      </c>
    </row>
    <row r="38" spans="1:12" s="8" customFormat="1" ht="15" customHeight="1">
      <c r="A38" s="54"/>
      <c r="B38" s="73" t="s">
        <v>31</v>
      </c>
      <c r="C38" s="74"/>
      <c r="D38" s="19">
        <f>E38+F38</f>
        <v>484</v>
      </c>
      <c r="E38" s="20">
        <f>Sheet3!E37</f>
        <v>0</v>
      </c>
      <c r="F38" s="20">
        <f>Sheet3!F37</f>
        <v>484</v>
      </c>
      <c r="G38" s="19">
        <f>H38+I38</f>
        <v>480</v>
      </c>
      <c r="H38" s="20">
        <f>Sheet3!H37</f>
        <v>0</v>
      </c>
      <c r="I38" s="20">
        <f>Sheet3!I37</f>
        <v>480</v>
      </c>
      <c r="J38" s="21">
        <f>IF(G38=0,"-",((D38/G38)-1)*100)</f>
        <v>0.8333333333333304</v>
      </c>
      <c r="K38" s="22" t="str">
        <f>IF(H38=0,"-",((E38/H38)-1)*100)</f>
        <v>-</v>
      </c>
      <c r="L38" s="22">
        <f>IF(I38=0,"-",((F38/I38)-1)*100)</f>
        <v>0.8333333333333304</v>
      </c>
    </row>
    <row r="39" spans="1:12" s="8" customFormat="1" ht="15" customHeight="1">
      <c r="A39" s="54"/>
      <c r="B39" s="73" t="s">
        <v>70</v>
      </c>
      <c r="C39" s="74"/>
      <c r="D39" s="19">
        <f t="shared" si="0"/>
        <v>706</v>
      </c>
      <c r="E39" s="20">
        <f>Sheet3!E38</f>
        <v>0</v>
      </c>
      <c r="F39" s="20">
        <f>Sheet3!F38</f>
        <v>706</v>
      </c>
      <c r="G39" s="19">
        <f t="shared" si="5"/>
        <v>586</v>
      </c>
      <c r="H39" s="20">
        <f>Sheet3!H38</f>
        <v>0</v>
      </c>
      <c r="I39" s="20">
        <f>Sheet3!I38</f>
        <v>586</v>
      </c>
      <c r="J39" s="21">
        <f t="shared" si="6"/>
        <v>20.4778156996587</v>
      </c>
      <c r="K39" s="22" t="str">
        <f t="shared" si="7"/>
        <v>-</v>
      </c>
      <c r="L39" s="22">
        <f t="shared" si="8"/>
        <v>20.4778156996587</v>
      </c>
    </row>
    <row r="40" spans="1:12" s="8" customFormat="1" ht="15" customHeight="1">
      <c r="A40" s="55"/>
      <c r="B40" s="75" t="s">
        <v>59</v>
      </c>
      <c r="C40" s="76"/>
      <c r="D40" s="28">
        <f t="shared" si="0"/>
        <v>3320</v>
      </c>
      <c r="E40" s="20">
        <f>Sheet3!E39</f>
        <v>4</v>
      </c>
      <c r="F40" s="20">
        <f>Sheet3!F39</f>
        <v>3316</v>
      </c>
      <c r="G40" s="28">
        <f t="shared" si="5"/>
        <v>3000</v>
      </c>
      <c r="H40" s="20">
        <f>Sheet3!H39</f>
        <v>1</v>
      </c>
      <c r="I40" s="20">
        <f>Sheet3!I39</f>
        <v>2999</v>
      </c>
      <c r="J40" s="29">
        <f t="shared" si="6"/>
        <v>10.666666666666668</v>
      </c>
      <c r="K40" s="30">
        <f t="shared" si="7"/>
        <v>300</v>
      </c>
      <c r="L40" s="30">
        <f t="shared" si="8"/>
        <v>10.570190063354445</v>
      </c>
    </row>
    <row r="41" spans="1:12" s="27" customFormat="1" ht="15" customHeight="1">
      <c r="A41" s="10" t="s">
        <v>60</v>
      </c>
      <c r="B41" s="10"/>
      <c r="C41" s="26"/>
      <c r="D41" s="14">
        <f t="shared" si="0"/>
        <v>5126</v>
      </c>
      <c r="E41" s="13">
        <f>Sheet3!E44</f>
        <v>16</v>
      </c>
      <c r="F41" s="13">
        <f>Sheet3!F44</f>
        <v>5110</v>
      </c>
      <c r="G41" s="14">
        <f t="shared" si="5"/>
        <v>5328</v>
      </c>
      <c r="H41" s="13">
        <f>Sheet3!H44</f>
        <v>17</v>
      </c>
      <c r="I41" s="13">
        <f>Sheet3!I44</f>
        <v>5311</v>
      </c>
      <c r="J41" s="15">
        <f t="shared" si="6"/>
        <v>-3.7912912912912877</v>
      </c>
      <c r="K41" s="16">
        <f t="shared" si="7"/>
        <v>-5.882352941176472</v>
      </c>
      <c r="L41" s="16">
        <f t="shared" si="8"/>
        <v>-3.7845980041423477</v>
      </c>
    </row>
    <row r="42" spans="1:12" s="8" customFormat="1" ht="15" customHeight="1">
      <c r="A42" s="48"/>
      <c r="B42" s="73" t="s">
        <v>34</v>
      </c>
      <c r="C42" s="74"/>
      <c r="D42" s="19">
        <f t="shared" si="0"/>
        <v>4087</v>
      </c>
      <c r="E42" s="20">
        <f>Sheet3!E41</f>
        <v>13</v>
      </c>
      <c r="F42" s="20">
        <f>Sheet3!F41</f>
        <v>4074</v>
      </c>
      <c r="G42" s="19">
        <f t="shared" si="5"/>
        <v>4296</v>
      </c>
      <c r="H42" s="20">
        <f>Sheet3!H41</f>
        <v>13</v>
      </c>
      <c r="I42" s="20">
        <f>Sheet3!I41</f>
        <v>4283</v>
      </c>
      <c r="J42" s="21">
        <f t="shared" si="6"/>
        <v>-4.864990689013037</v>
      </c>
      <c r="K42" s="22">
        <f t="shared" si="7"/>
        <v>0</v>
      </c>
      <c r="L42" s="22">
        <f t="shared" si="8"/>
        <v>-4.879757179547051</v>
      </c>
    </row>
    <row r="43" spans="1:12" s="8" customFormat="1" ht="15" customHeight="1">
      <c r="A43" s="48"/>
      <c r="B43" s="73" t="s">
        <v>35</v>
      </c>
      <c r="C43" s="74"/>
      <c r="D43" s="19">
        <f t="shared" si="0"/>
        <v>849</v>
      </c>
      <c r="E43" s="20">
        <f>Sheet3!E42</f>
        <v>2</v>
      </c>
      <c r="F43" s="20">
        <f>Sheet3!F42</f>
        <v>847</v>
      </c>
      <c r="G43" s="19">
        <f t="shared" si="5"/>
        <v>856</v>
      </c>
      <c r="H43" s="20">
        <f>Sheet3!H42</f>
        <v>4</v>
      </c>
      <c r="I43" s="20">
        <f>Sheet3!I42</f>
        <v>852</v>
      </c>
      <c r="J43" s="21">
        <f t="shared" si="6"/>
        <v>-0.8177570093457986</v>
      </c>
      <c r="K43" s="22">
        <f t="shared" si="7"/>
        <v>-50</v>
      </c>
      <c r="L43" s="22">
        <f t="shared" si="8"/>
        <v>-0.5868544600938996</v>
      </c>
    </row>
    <row r="44" spans="1:12" s="8" customFormat="1" ht="15" customHeight="1">
      <c r="A44" s="56"/>
      <c r="B44" s="75" t="s">
        <v>61</v>
      </c>
      <c r="C44" s="76"/>
      <c r="D44" s="28">
        <f t="shared" si="0"/>
        <v>190</v>
      </c>
      <c r="E44" s="20">
        <f>Sheet3!E43</f>
        <v>1</v>
      </c>
      <c r="F44" s="20">
        <f>Sheet3!F43</f>
        <v>189</v>
      </c>
      <c r="G44" s="28">
        <f t="shared" si="5"/>
        <v>176</v>
      </c>
      <c r="H44" s="20">
        <f>Sheet3!H43</f>
        <v>0</v>
      </c>
      <c r="I44" s="20">
        <f>Sheet3!I43</f>
        <v>176</v>
      </c>
      <c r="J44" s="29">
        <f t="shared" si="6"/>
        <v>7.954545454545459</v>
      </c>
      <c r="K44" s="30" t="str">
        <f t="shared" si="7"/>
        <v>-</v>
      </c>
      <c r="L44" s="30">
        <f t="shared" si="8"/>
        <v>7.3863636363636465</v>
      </c>
    </row>
    <row r="45" spans="1:12" s="27" customFormat="1" ht="15" customHeight="1">
      <c r="A45" s="10" t="s">
        <v>62</v>
      </c>
      <c r="B45" s="10"/>
      <c r="C45" s="26"/>
      <c r="D45" s="14">
        <f t="shared" si="0"/>
        <v>1162</v>
      </c>
      <c r="E45" s="13">
        <f>Sheet3!E47</f>
        <v>12</v>
      </c>
      <c r="F45" s="13">
        <f>Sheet3!F47</f>
        <v>1150</v>
      </c>
      <c r="G45" s="14">
        <f t="shared" si="5"/>
        <v>1024</v>
      </c>
      <c r="H45" s="13">
        <f>Sheet3!H47</f>
        <v>5</v>
      </c>
      <c r="I45" s="13">
        <f>Sheet3!I47</f>
        <v>1019</v>
      </c>
      <c r="J45" s="15">
        <f t="shared" si="6"/>
        <v>13.4765625</v>
      </c>
      <c r="K45" s="16">
        <f t="shared" si="7"/>
        <v>140</v>
      </c>
      <c r="L45" s="16">
        <f t="shared" si="8"/>
        <v>12.855740922473014</v>
      </c>
    </row>
    <row r="46" spans="1:12" s="8" customFormat="1" ht="15" customHeight="1">
      <c r="A46" s="48"/>
      <c r="B46" s="73" t="s">
        <v>38</v>
      </c>
      <c r="C46" s="74"/>
      <c r="D46" s="19">
        <f t="shared" si="0"/>
        <v>624</v>
      </c>
      <c r="E46" s="20">
        <f>Sheet3!E45</f>
        <v>9</v>
      </c>
      <c r="F46" s="20">
        <f>Sheet3!F45</f>
        <v>615</v>
      </c>
      <c r="G46" s="19">
        <f t="shared" si="5"/>
        <v>590</v>
      </c>
      <c r="H46" s="20">
        <f>Sheet3!H45</f>
        <v>4</v>
      </c>
      <c r="I46" s="20">
        <f>Sheet3!I45</f>
        <v>586</v>
      </c>
      <c r="J46" s="21">
        <f t="shared" si="6"/>
        <v>5.762711864406778</v>
      </c>
      <c r="K46" s="22">
        <f t="shared" si="7"/>
        <v>125</v>
      </c>
      <c r="L46" s="22">
        <f t="shared" si="8"/>
        <v>4.948805460750849</v>
      </c>
    </row>
    <row r="47" spans="1:12" s="8" customFormat="1" ht="15" customHeight="1">
      <c r="A47" s="56"/>
      <c r="B47" s="75" t="s">
        <v>63</v>
      </c>
      <c r="C47" s="76"/>
      <c r="D47" s="28">
        <f t="shared" si="0"/>
        <v>538</v>
      </c>
      <c r="E47" s="20">
        <f>Sheet3!E46</f>
        <v>3</v>
      </c>
      <c r="F47" s="20">
        <f>Sheet3!F46</f>
        <v>535</v>
      </c>
      <c r="G47" s="28">
        <f t="shared" si="5"/>
        <v>434</v>
      </c>
      <c r="H47" s="20">
        <f>Sheet3!H46</f>
        <v>1</v>
      </c>
      <c r="I47" s="20">
        <f>Sheet3!I46</f>
        <v>433</v>
      </c>
      <c r="J47" s="29">
        <f t="shared" si="6"/>
        <v>23.963133640553004</v>
      </c>
      <c r="K47" s="30">
        <f t="shared" si="7"/>
        <v>200</v>
      </c>
      <c r="L47" s="30">
        <f t="shared" si="8"/>
        <v>23.556581986143186</v>
      </c>
    </row>
    <row r="48" spans="1:12" s="8" customFormat="1" ht="15" customHeight="1">
      <c r="A48" s="33" t="s">
        <v>41</v>
      </c>
      <c r="B48" s="34"/>
      <c r="C48" s="35"/>
      <c r="D48" s="36">
        <f t="shared" si="0"/>
        <v>142</v>
      </c>
      <c r="E48" s="37">
        <f>Sheet3!E48</f>
        <v>90</v>
      </c>
      <c r="F48" s="37">
        <f>Sheet3!F48</f>
        <v>52</v>
      </c>
      <c r="G48" s="36">
        <f t="shared" si="5"/>
        <v>109</v>
      </c>
      <c r="H48" s="37">
        <f>Sheet3!H48</f>
        <v>77</v>
      </c>
      <c r="I48" s="37">
        <f>Sheet3!I48</f>
        <v>32</v>
      </c>
      <c r="J48" s="38">
        <f t="shared" si="6"/>
        <v>30.27522935779816</v>
      </c>
      <c r="K48" s="39">
        <f t="shared" si="7"/>
        <v>16.883116883116877</v>
      </c>
      <c r="L48" s="39">
        <f t="shared" si="8"/>
        <v>62.5</v>
      </c>
    </row>
    <row r="49" spans="1:14" s="27" customFormat="1" ht="15" customHeight="1">
      <c r="A49" s="40" t="s">
        <v>42</v>
      </c>
      <c r="B49" s="41"/>
      <c r="C49" s="42"/>
      <c r="D49" s="36">
        <f t="shared" si="0"/>
        <v>863540</v>
      </c>
      <c r="E49" s="43">
        <f>Sheet3!E49</f>
        <v>400621</v>
      </c>
      <c r="F49" s="43">
        <f>Sheet3!F49</f>
        <v>462919</v>
      </c>
      <c r="G49" s="36">
        <f t="shared" si="5"/>
        <v>894258</v>
      </c>
      <c r="H49" s="43">
        <f>Sheet3!H49</f>
        <v>517125</v>
      </c>
      <c r="I49" s="43">
        <f>Sheet3!I49</f>
        <v>377133</v>
      </c>
      <c r="J49" s="38">
        <f t="shared" si="6"/>
        <v>-3.4350265806959546</v>
      </c>
      <c r="K49" s="44">
        <f t="shared" si="7"/>
        <v>-22.529175731206188</v>
      </c>
      <c r="L49" s="44">
        <f t="shared" si="8"/>
        <v>22.74688239957787</v>
      </c>
      <c r="N49" s="45"/>
    </row>
    <row r="50" s="1" customFormat="1" ht="15" customHeight="1">
      <c r="A50" s="58" t="s">
        <v>65</v>
      </c>
    </row>
    <row r="51" s="1" customFormat="1" ht="15" customHeight="1">
      <c r="A51" s="58" t="s">
        <v>80</v>
      </c>
    </row>
    <row r="52" spans="1:6" ht="15" customHeight="1">
      <c r="A52" s="83" t="s">
        <v>81</v>
      </c>
      <c r="B52" s="83"/>
      <c r="C52" s="83"/>
      <c r="D52" s="83"/>
      <c r="E52" s="83"/>
      <c r="F52" s="83"/>
    </row>
  </sheetData>
  <sheetProtection/>
  <mergeCells count="37">
    <mergeCell ref="A52:F52"/>
    <mergeCell ref="B42:C42"/>
    <mergeCell ref="B43:C43"/>
    <mergeCell ref="B37:C37"/>
    <mergeCell ref="B35:C35"/>
    <mergeCell ref="B39:C39"/>
    <mergeCell ref="B38:C38"/>
    <mergeCell ref="B19:C19"/>
    <mergeCell ref="B44:C44"/>
    <mergeCell ref="B47:C47"/>
    <mergeCell ref="B31:C31"/>
    <mergeCell ref="B30:C30"/>
    <mergeCell ref="B21:C21"/>
    <mergeCell ref="B22:C22"/>
    <mergeCell ref="B23:C23"/>
    <mergeCell ref="B32:C32"/>
    <mergeCell ref="B34:C34"/>
    <mergeCell ref="B46:C46"/>
    <mergeCell ref="B7:C7"/>
    <mergeCell ref="B25:C25"/>
    <mergeCell ref="B28:C28"/>
    <mergeCell ref="B29:C29"/>
    <mergeCell ref="B26:C26"/>
    <mergeCell ref="B9:C9"/>
    <mergeCell ref="B24:C24"/>
    <mergeCell ref="B8:C8"/>
    <mergeCell ref="B10:C10"/>
    <mergeCell ref="A1:L1"/>
    <mergeCell ref="B33:C33"/>
    <mergeCell ref="B36:C36"/>
    <mergeCell ref="B40:C40"/>
    <mergeCell ref="B6:C6"/>
    <mergeCell ref="B5:C5"/>
    <mergeCell ref="A2:C3"/>
    <mergeCell ref="D2:F2"/>
    <mergeCell ref="G2:I2"/>
    <mergeCell ref="J2:L2"/>
  </mergeCells>
  <printOptions horizontalCentered="1"/>
  <pageMargins left="0.3937007874015748" right="0.3937007874015748" top="0.31" bottom="0.1968503937007874" header="0.3937007874015748" footer="0.29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2016-09-13T23:56:11Z</cp:lastPrinted>
  <dcterms:created xsi:type="dcterms:W3CDTF">2000-09-20T06:55:14Z</dcterms:created>
  <dcterms:modified xsi:type="dcterms:W3CDTF">2016-09-19T00:56:46Z</dcterms:modified>
  <cp:category/>
  <cp:version/>
  <cp:contentType/>
  <cp:contentStatus/>
</cp:coreProperties>
</file>