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9492" windowHeight="4728" activeTab="2"/>
  </bookViews>
  <sheets>
    <sheet name="Sheet1" sheetId="1" r:id="rId1"/>
    <sheet name="Sheet3" sheetId="2" r:id="rId2"/>
    <sheet name="月刊用格式" sheetId="3" r:id="rId3"/>
  </sheets>
  <definedNames>
    <definedName name="外部資料_1" localSheetId="1">'Sheet3'!$A$4:$F$49</definedName>
    <definedName name="外部資料_1" localSheetId="2">'月刊用格式'!$A$5:$F$49</definedName>
    <definedName name="外部資料_2" localSheetId="1">'Sheet3'!$H$4:$I$49</definedName>
    <definedName name="外部資料_2" localSheetId="2">'月刊用格式'!$H$5:$I$49</definedName>
  </definedNames>
  <calcPr fullCalcOnLoad="1"/>
</workbook>
</file>

<file path=xl/sharedStrings.xml><?xml version="1.0" encoding="utf-8"?>
<sst xmlns="http://schemas.openxmlformats.org/spreadsheetml/2006/main" count="124" uniqueCount="82">
  <si>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</si>
  <si>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</si>
  <si>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</si>
  <si>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</si>
  <si>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</si>
  <si>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</si>
  <si>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</si>
  <si>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</si>
  <si>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</si>
  <si>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</si>
  <si>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</si>
  <si>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</si>
  <si>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</si>
  <si>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</si>
  <si>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</si>
  <si>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</si>
  <si>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</si>
  <si>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</si>
  <si>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</si>
  <si>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</si>
  <si>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</si>
  <si>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</si>
  <si>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</si>
  <si>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</si>
  <si>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</si>
  <si>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</si>
  <si>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</si>
  <si>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</si>
  <si>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</si>
  <si>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</si>
  <si>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</si>
  <si>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</si>
  <si>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</si>
  <si>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</si>
  <si>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</si>
  <si>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</si>
  <si>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</si>
  <si>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</si>
  <si>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</si>
  <si>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</si>
  <si>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</si>
  <si>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</si>
  <si>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</si>
  <si>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t>東南亞小計 Sub-Total</t>
  </si>
  <si>
    <r>
      <t xml:space="preserve">合計
</t>
    </r>
    <r>
      <rPr>
        <sz val="9"/>
        <rFont val="Times New Roman"/>
        <family val="1"/>
      </rPr>
      <t>Total</t>
    </r>
  </si>
  <si>
    <r>
      <t xml:space="preserve">華僑旅客
</t>
    </r>
    <r>
      <rPr>
        <sz val="9"/>
        <rFont val="Times New Roman"/>
        <family val="1"/>
      </rPr>
      <t>Overseas
Chinese</t>
    </r>
  </si>
  <si>
    <r>
      <t xml:space="preserve">外籍旅客
</t>
    </r>
    <r>
      <rPr>
        <sz val="9"/>
        <rFont val="Times New Roman"/>
        <family val="1"/>
      </rPr>
      <t>Foreigners</t>
    </r>
  </si>
  <si>
    <t>瑞士 Switzerland</t>
  </si>
  <si>
    <t>香港.澳門 HongKong. Macao</t>
  </si>
  <si>
    <t>大陸 Mainland China</t>
  </si>
  <si>
    <r>
      <t xml:space="preserve">合計
</t>
    </r>
    <r>
      <rPr>
        <b/>
        <sz val="9"/>
        <rFont val="Times New Roman"/>
        <family val="1"/>
      </rPr>
      <t>Total</t>
    </r>
  </si>
  <si>
    <t>亞洲  ASIA</t>
  </si>
  <si>
    <r>
      <t xml:space="preserve">香港.澳門 </t>
    </r>
    <r>
      <rPr>
        <sz val="9"/>
        <rFont val="新細明體"/>
        <family val="1"/>
      </rPr>
      <t>HongKong. Macao</t>
    </r>
  </si>
  <si>
    <t>東南亞 S.E.Asia</t>
  </si>
  <si>
    <t>其他 Others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</si>
  <si>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</si>
  <si>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</si>
  <si>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</si>
  <si>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</si>
  <si>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</si>
  <si>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</si>
  <si>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</si>
  <si>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</si>
  <si>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非洲其他 Others</t>
  </si>
  <si>
    <t>越南 Vietnam</t>
  </si>
  <si>
    <t>註1: 本表華僑旅客包含大陸地區、港澳居民、無戶籍國民之來臺人數。</t>
  </si>
  <si>
    <t>越南 Vietnam</t>
  </si>
  <si>
    <t>美國 United States of America</t>
  </si>
  <si>
    <t>英國 United Kingdom</t>
  </si>
  <si>
    <t>比較 Change +-%</t>
  </si>
  <si>
    <t>俄羅斯 Russian Federation</t>
  </si>
  <si>
    <t>韓國 Korea,Republic of</t>
  </si>
  <si>
    <t>居住地
Residence</t>
  </si>
  <si>
    <t>105</t>
  </si>
  <si>
    <t>November</t>
  </si>
  <si>
    <t>11</t>
  </si>
  <si>
    <t>韓國 Korea,Republic of</t>
  </si>
  <si>
    <t>美國 United States of America</t>
  </si>
  <si>
    <t>英國 United Kingdom</t>
  </si>
  <si>
    <t>俄羅斯 Russian Federation</t>
  </si>
  <si>
    <t>註2: 外籍勞工人次(含印尼、馬來西亞、菲律賓、泰國及越南)以持R簽證(停留6個月以上)入境人次計算, 105年11月計23,937人次。</t>
  </si>
  <si>
    <t>註3: 資料來源:內政部移民署提供。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</si>
</sst>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</numFmts>
  <fonts count="48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sz val="10"/>
      <name val="新細明體"/>
      <family val="1"/>
    </font>
    <font>
      <b/>
      <sz val="12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1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b/>
      <sz val="6"/>
      <name val="Times New Roman"/>
      <family val="1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vertical="center"/>
    </xf>
    <xf numFmtId="180" fontId="1" fillId="0" borderId="10" xfId="0" applyNumberFormat="1" applyFont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176" fontId="8" fillId="0" borderId="12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80" fontId="8" fillId="0" borderId="14" xfId="0" applyNumberFormat="1" applyFont="1" applyFill="1" applyBorder="1" applyAlignment="1">
      <alignment horizontal="right" vertical="center"/>
    </xf>
    <xf numFmtId="180" fontId="8" fillId="0" borderId="12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176" fontId="8" fillId="0" borderId="16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80" fontId="8" fillId="0" borderId="16" xfId="0" applyNumberFormat="1" applyFont="1" applyFill="1" applyBorder="1" applyAlignment="1">
      <alignment horizontal="right" vertical="center"/>
    </xf>
    <xf numFmtId="180" fontId="9" fillId="0" borderId="0" xfId="0" applyNumberFormat="1" applyFont="1" applyFill="1" applyBorder="1" applyAlignment="1">
      <alignment horizontal="right" vertical="center"/>
    </xf>
    <xf numFmtId="41" fontId="8" fillId="0" borderId="16" xfId="0" applyNumberFormat="1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8" fillId="0" borderId="17" xfId="0" applyNumberFormat="1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horizontal="right" vertical="center"/>
    </xf>
    <xf numFmtId="180" fontId="9" fillId="0" borderId="18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0" fillId="0" borderId="19" xfId="0" applyFill="1" applyBorder="1" applyAlignment="1">
      <alignment vertical="center"/>
    </xf>
    <xf numFmtId="0" fontId="9" fillId="0" borderId="20" xfId="0" applyFont="1" applyFill="1" applyBorder="1" applyAlignment="1">
      <alignment horizontal="left" vertical="center"/>
    </xf>
    <xf numFmtId="176" fontId="8" fillId="0" borderId="11" xfId="0" applyNumberFormat="1" applyFont="1" applyFill="1" applyBorder="1" applyAlignment="1">
      <alignment vertical="center"/>
    </xf>
    <xf numFmtId="176" fontId="9" fillId="0" borderId="19" xfId="0" applyNumberFormat="1" applyFont="1" applyFill="1" applyBorder="1" applyAlignment="1">
      <alignment vertical="center"/>
    </xf>
    <xf numFmtId="180" fontId="8" fillId="0" borderId="11" xfId="0" applyNumberFormat="1" applyFont="1" applyFill="1" applyBorder="1" applyAlignment="1">
      <alignment horizontal="right" vertical="center"/>
    </xf>
    <xf numFmtId="180" fontId="9" fillId="0" borderId="19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left" vertical="center"/>
    </xf>
    <xf numFmtId="176" fontId="8" fillId="0" borderId="19" xfId="0" applyNumberFormat="1" applyFont="1" applyFill="1" applyBorder="1" applyAlignment="1">
      <alignment vertical="center"/>
    </xf>
    <xf numFmtId="180" fontId="8" fillId="0" borderId="19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 textRotation="255"/>
    </xf>
    <xf numFmtId="0" fontId="8" fillId="0" borderId="0" xfId="0" applyFont="1" applyFill="1" applyBorder="1" applyAlignment="1">
      <alignment vertical="center" textRotation="255"/>
    </xf>
    <xf numFmtId="0" fontId="9" fillId="0" borderId="1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 textRotation="255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textRotation="255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 textRotation="255"/>
    </xf>
    <xf numFmtId="0" fontId="1" fillId="0" borderId="2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1" fillId="0" borderId="19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vertical="center" textRotation="255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0</xdr:row>
      <xdr:rowOff>304800</xdr:rowOff>
    </xdr:from>
    <xdr:to>
      <xdr:col>11</xdr:col>
      <xdr:colOff>600075</xdr:colOff>
      <xdr:row>0</xdr:row>
      <xdr:rowOff>800100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058025" y="304800"/>
          <a:ext cx="9525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4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5.75">
      <c r="A1" t="s">
        <v>73</v>
      </c>
    </row>
    <row r="3" ht="15.75">
      <c r="A3" t="s">
        <v>74</v>
      </c>
    </row>
    <row r="4" ht="15.75">
      <c r="A4" t="s">
        <v>75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51"/>
  <sheetViews>
    <sheetView zoomScalePageLayoutView="0" workbookViewId="0" topLeftCell="A1">
      <selection activeCell="K10" sqref="K10"/>
    </sheetView>
  </sheetViews>
  <sheetFormatPr defaultColWidth="9.00390625" defaultRowHeight="16.5"/>
  <cols>
    <col min="1" max="1" width="5.375" style="0" customWidth="1"/>
    <col min="2" max="2" width="3.875" style="0" customWidth="1"/>
    <col min="3" max="3" width="16.75390625" style="0" customWidth="1"/>
    <col min="4" max="5" width="7.75390625" style="0" customWidth="1"/>
    <col min="6" max="6" width="8.00390625" style="0" customWidth="1"/>
    <col min="7" max="8" width="7.75390625" style="0" customWidth="1"/>
    <col min="9" max="9" width="8.00390625" style="0" customWidth="1"/>
    <col min="10" max="10" width="6.75390625" style="0" customWidth="1"/>
    <col min="11" max="11" width="7.75390625" style="0" customWidth="1"/>
    <col min="12" max="12" width="8.25390625" style="0" customWidth="1"/>
  </cols>
  <sheetData>
    <row r="1" spans="1:12" ht="66" customHeight="1">
      <c r="A1" s="69" t="str">
        <f>"表1-2  "&amp;Sheet1!A1&amp;"年"&amp;Sheet1!A4&amp;"月來臺旅客人數及成長率－按居住地分
Table 1-2 Visitor Arrivals by Residence,
 "&amp;Sheet1!A3&amp;", "&amp;Sheet1!A1+1911</f>
        <v>表1-2  105年11月來臺旅客人數及成長率－按居住地分
Table 1-2 Visitor Arrivals by Residence,
 November, 2016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s="1" customFormat="1" ht="27.75" customHeight="1">
      <c r="A2" s="70" t="s">
        <v>72</v>
      </c>
      <c r="B2" s="70"/>
      <c r="C2" s="70"/>
      <c r="D2" s="70" t="str">
        <f>Sheet1!A1&amp;"年"&amp;Sheet1!A4&amp;"月 "&amp;Sheet1!A3&amp;", "&amp;Sheet1!A1+1911</f>
        <v>105年11月 November, 2016</v>
      </c>
      <c r="E2" s="70"/>
      <c r="F2" s="70"/>
      <c r="G2" s="70" t="str">
        <f>Sheet1!A1-1&amp;"年"&amp;Sheet1!A4&amp;"月 "&amp;Sheet1!A3&amp;", "&amp;Sheet1!A1-1+1911</f>
        <v>104年11月 November, 2015</v>
      </c>
      <c r="H2" s="70"/>
      <c r="I2" s="70"/>
      <c r="J2" s="71" t="s">
        <v>69</v>
      </c>
      <c r="K2" s="71"/>
      <c r="L2" s="71"/>
    </row>
    <row r="3" spans="1:12" s="1" customFormat="1" ht="41.25" customHeight="1">
      <c r="A3" s="70"/>
      <c r="B3" s="70"/>
      <c r="C3" s="70"/>
      <c r="D3" s="2" t="s">
        <v>44</v>
      </c>
      <c r="E3" s="2" t="s">
        <v>45</v>
      </c>
      <c r="F3" s="2" t="s">
        <v>46</v>
      </c>
      <c r="G3" s="2" t="s">
        <v>44</v>
      </c>
      <c r="H3" s="2" t="s">
        <v>45</v>
      </c>
      <c r="I3" s="2" t="s">
        <v>46</v>
      </c>
      <c r="J3" s="2" t="s">
        <v>44</v>
      </c>
      <c r="K3" s="2" t="s">
        <v>45</v>
      </c>
      <c r="L3" s="2" t="s">
        <v>46</v>
      </c>
    </row>
    <row r="4" spans="1:12" s="1" customFormat="1" ht="15" customHeight="1">
      <c r="A4" s="61" t="s">
        <v>0</v>
      </c>
      <c r="B4" s="59" t="s">
        <v>48</v>
      </c>
      <c r="C4" s="60"/>
      <c r="D4" s="3">
        <f aca="true" t="shared" si="0" ref="D4:D49">E4+F4</f>
        <v>126488</v>
      </c>
      <c r="E4" s="3">
        <v>115555</v>
      </c>
      <c r="F4" s="3">
        <v>10933</v>
      </c>
      <c r="G4" s="3">
        <f aca="true" t="shared" si="1" ref="G4:G49">H4+I4</f>
        <v>118026</v>
      </c>
      <c r="H4" s="3">
        <v>107622</v>
      </c>
      <c r="I4" s="3">
        <v>10404</v>
      </c>
      <c r="J4" s="4">
        <f>IF(G4=0,"-",((D4/G4)-1)*100)</f>
        <v>7.169606696829511</v>
      </c>
      <c r="K4" s="4">
        <f>IF(H4=0,"-",((E4/H4)-1)*100)</f>
        <v>7.371169463492588</v>
      </c>
      <c r="L4" s="4">
        <f>IF(I4=0,"-",((F4/I4)-1)*100)</f>
        <v>5.084582852748953</v>
      </c>
    </row>
    <row r="5" spans="1:12" s="1" customFormat="1" ht="15" customHeight="1">
      <c r="A5" s="62"/>
      <c r="B5" s="59" t="s">
        <v>49</v>
      </c>
      <c r="C5" s="60"/>
      <c r="D5" s="3">
        <f t="shared" si="0"/>
        <v>202986</v>
      </c>
      <c r="E5" s="3">
        <v>199631</v>
      </c>
      <c r="F5" s="3">
        <v>3355</v>
      </c>
      <c r="G5" s="3">
        <f t="shared" si="1"/>
        <v>357655</v>
      </c>
      <c r="H5" s="3">
        <v>354620</v>
      </c>
      <c r="I5" s="3">
        <v>3035</v>
      </c>
      <c r="J5" s="4">
        <f aca="true" t="shared" si="2" ref="J5:J49">IF(G5=0,"-",((D5/G5)-1)*100)</f>
        <v>-43.24530623086494</v>
      </c>
      <c r="K5" s="4">
        <f aca="true" t="shared" si="3" ref="K5:K49">IF(H5=0,"-",((E5/H5)-1)*100)</f>
        <v>-43.70565675934803</v>
      </c>
      <c r="L5" s="4">
        <f aca="true" t="shared" si="4" ref="L5:L49">IF(I5=0,"-",((F5/I5)-1)*100)</f>
        <v>10.543657331136735</v>
      </c>
    </row>
    <row r="6" spans="1:12" s="1" customFormat="1" ht="15" customHeight="1">
      <c r="A6" s="62"/>
      <c r="B6" s="59" t="s">
        <v>6</v>
      </c>
      <c r="C6" s="60"/>
      <c r="D6" s="3">
        <f t="shared" si="0"/>
        <v>186045</v>
      </c>
      <c r="E6" s="3">
        <v>89</v>
      </c>
      <c r="F6" s="3">
        <v>185956</v>
      </c>
      <c r="G6" s="3">
        <f t="shared" si="1"/>
        <v>159431</v>
      </c>
      <c r="H6" s="3">
        <v>98</v>
      </c>
      <c r="I6" s="3">
        <v>159333</v>
      </c>
      <c r="J6" s="4">
        <f t="shared" si="2"/>
        <v>16.693114889826944</v>
      </c>
      <c r="K6" s="4">
        <f t="shared" si="3"/>
        <v>-9.183673469387754</v>
      </c>
      <c r="L6" s="4">
        <f t="shared" si="4"/>
        <v>16.709030772030896</v>
      </c>
    </row>
    <row r="7" spans="1:12" s="1" customFormat="1" ht="15" customHeight="1">
      <c r="A7" s="62"/>
      <c r="B7" s="59" t="s">
        <v>76</v>
      </c>
      <c r="C7" s="60"/>
      <c r="D7" s="3">
        <f t="shared" si="0"/>
        <v>82274</v>
      </c>
      <c r="E7" s="3">
        <v>218</v>
      </c>
      <c r="F7" s="3">
        <v>82056</v>
      </c>
      <c r="G7" s="3">
        <f t="shared" si="1"/>
        <v>59168</v>
      </c>
      <c r="H7" s="3">
        <v>206</v>
      </c>
      <c r="I7" s="3">
        <v>58962</v>
      </c>
      <c r="J7" s="4">
        <f t="shared" si="2"/>
        <v>39.05151433207139</v>
      </c>
      <c r="K7" s="4">
        <f t="shared" si="3"/>
        <v>5.825242718446599</v>
      </c>
      <c r="L7" s="4">
        <f t="shared" si="4"/>
        <v>39.16759947084563</v>
      </c>
    </row>
    <row r="8" spans="1:12" s="1" customFormat="1" ht="15" customHeight="1">
      <c r="A8" s="62"/>
      <c r="B8" s="59" t="s">
        <v>7</v>
      </c>
      <c r="C8" s="60"/>
      <c r="D8" s="3">
        <f t="shared" si="0"/>
        <v>3057</v>
      </c>
      <c r="E8" s="3">
        <v>2</v>
      </c>
      <c r="F8" s="3">
        <v>3055</v>
      </c>
      <c r="G8" s="3">
        <f t="shared" si="1"/>
        <v>2850</v>
      </c>
      <c r="H8" s="3">
        <v>7</v>
      </c>
      <c r="I8" s="3">
        <v>2843</v>
      </c>
      <c r="J8" s="4">
        <f t="shared" si="2"/>
        <v>7.263157894736838</v>
      </c>
      <c r="K8" s="4">
        <f t="shared" si="3"/>
        <v>-71.42857142857143</v>
      </c>
      <c r="L8" s="4">
        <f t="shared" si="4"/>
        <v>7.456911712979242</v>
      </c>
    </row>
    <row r="9" spans="1:12" s="1" customFormat="1" ht="15" customHeight="1">
      <c r="A9" s="62"/>
      <c r="B9" s="59" t="s">
        <v>8</v>
      </c>
      <c r="C9" s="60"/>
      <c r="D9" s="3">
        <f t="shared" si="0"/>
        <v>1677</v>
      </c>
      <c r="E9" s="3">
        <v>7</v>
      </c>
      <c r="F9" s="3">
        <v>1670</v>
      </c>
      <c r="G9" s="3">
        <f t="shared" si="1"/>
        <v>1771</v>
      </c>
      <c r="H9" s="3">
        <v>8</v>
      </c>
      <c r="I9" s="3">
        <v>1763</v>
      </c>
      <c r="J9" s="4">
        <f t="shared" si="2"/>
        <v>-5.307735742518349</v>
      </c>
      <c r="K9" s="4">
        <f t="shared" si="3"/>
        <v>-12.5</v>
      </c>
      <c r="L9" s="4">
        <f t="shared" si="4"/>
        <v>-5.275099262620531</v>
      </c>
    </row>
    <row r="10" spans="1:12" s="1" customFormat="1" ht="15" customHeight="1">
      <c r="A10" s="62"/>
      <c r="B10" s="61" t="s">
        <v>1</v>
      </c>
      <c r="C10" s="57" t="s">
        <v>9</v>
      </c>
      <c r="D10" s="3">
        <f t="shared" si="0"/>
        <v>54980</v>
      </c>
      <c r="E10" s="3">
        <v>54</v>
      </c>
      <c r="F10" s="3">
        <v>54926</v>
      </c>
      <c r="G10" s="3">
        <f t="shared" si="1"/>
        <v>50866</v>
      </c>
      <c r="H10" s="3">
        <v>45</v>
      </c>
      <c r="I10" s="3">
        <v>50821</v>
      </c>
      <c r="J10" s="4">
        <f t="shared" si="2"/>
        <v>8.08791727283451</v>
      </c>
      <c r="K10" s="4">
        <f t="shared" si="3"/>
        <v>19.999999999999996</v>
      </c>
      <c r="L10" s="4">
        <f t="shared" si="4"/>
        <v>8.077369591310667</v>
      </c>
    </row>
    <row r="11" spans="1:12" s="1" customFormat="1" ht="15" customHeight="1">
      <c r="A11" s="62"/>
      <c r="B11" s="62"/>
      <c r="C11" s="57" t="s">
        <v>10</v>
      </c>
      <c r="D11" s="3">
        <f t="shared" si="0"/>
        <v>52622</v>
      </c>
      <c r="E11" s="3">
        <v>27</v>
      </c>
      <c r="F11" s="3">
        <v>52595</v>
      </c>
      <c r="G11" s="3">
        <f t="shared" si="1"/>
        <v>49765</v>
      </c>
      <c r="H11" s="3">
        <v>30</v>
      </c>
      <c r="I11" s="3">
        <v>49735</v>
      </c>
      <c r="J11" s="4">
        <f t="shared" si="2"/>
        <v>5.740982618306045</v>
      </c>
      <c r="K11" s="4">
        <f t="shared" si="3"/>
        <v>-9.999999999999998</v>
      </c>
      <c r="L11" s="4">
        <f t="shared" si="4"/>
        <v>5.7504775309138445</v>
      </c>
    </row>
    <row r="12" spans="1:12" s="1" customFormat="1" ht="15" customHeight="1">
      <c r="A12" s="62"/>
      <c r="B12" s="62"/>
      <c r="C12" s="57" t="s">
        <v>11</v>
      </c>
      <c r="D12" s="3">
        <f t="shared" si="0"/>
        <v>16376</v>
      </c>
      <c r="E12" s="3">
        <v>35</v>
      </c>
      <c r="F12" s="3">
        <v>16341</v>
      </c>
      <c r="G12" s="3">
        <f t="shared" si="1"/>
        <v>13431</v>
      </c>
      <c r="H12" s="3">
        <v>21</v>
      </c>
      <c r="I12" s="3">
        <v>13410</v>
      </c>
      <c r="J12" s="4">
        <f t="shared" si="2"/>
        <v>21.9268855632492</v>
      </c>
      <c r="K12" s="4">
        <f t="shared" si="3"/>
        <v>66.66666666666667</v>
      </c>
      <c r="L12" s="4">
        <f t="shared" si="4"/>
        <v>21.85682326621925</v>
      </c>
    </row>
    <row r="13" spans="1:12" s="1" customFormat="1" ht="15" customHeight="1">
      <c r="A13" s="62"/>
      <c r="B13" s="62"/>
      <c r="C13" s="57" t="s">
        <v>12</v>
      </c>
      <c r="D13" s="3">
        <f t="shared" si="0"/>
        <v>15288</v>
      </c>
      <c r="E13" s="3">
        <v>197</v>
      </c>
      <c r="F13" s="3">
        <v>15091</v>
      </c>
      <c r="G13" s="3">
        <f t="shared" si="1"/>
        <v>11209</v>
      </c>
      <c r="H13" s="3">
        <v>160</v>
      </c>
      <c r="I13" s="3">
        <v>11049</v>
      </c>
      <c r="J13" s="4">
        <f t="shared" si="2"/>
        <v>36.39040057096976</v>
      </c>
      <c r="K13" s="4">
        <f t="shared" si="3"/>
        <v>23.124999999999996</v>
      </c>
      <c r="L13" s="4">
        <f t="shared" si="4"/>
        <v>36.58249615349804</v>
      </c>
    </row>
    <row r="14" spans="1:12" s="1" customFormat="1" ht="15" customHeight="1">
      <c r="A14" s="62"/>
      <c r="B14" s="62"/>
      <c r="C14" s="57" t="s">
        <v>13</v>
      </c>
      <c r="D14" s="3">
        <f t="shared" si="0"/>
        <v>20831</v>
      </c>
      <c r="E14" s="3">
        <v>41</v>
      </c>
      <c r="F14" s="3">
        <v>20790</v>
      </c>
      <c r="G14" s="3">
        <f t="shared" si="1"/>
        <v>10476</v>
      </c>
      <c r="H14" s="3">
        <v>29</v>
      </c>
      <c r="I14" s="3">
        <v>10447</v>
      </c>
      <c r="J14" s="4">
        <f t="shared" si="2"/>
        <v>98.84497899961818</v>
      </c>
      <c r="K14" s="4">
        <f t="shared" si="3"/>
        <v>41.37931034482758</v>
      </c>
      <c r="L14" s="4">
        <f t="shared" si="4"/>
        <v>99.0044988992055</v>
      </c>
    </row>
    <row r="15" spans="1:12" s="1" customFormat="1" ht="15" customHeight="1">
      <c r="A15" s="62"/>
      <c r="B15" s="62"/>
      <c r="C15" s="57" t="s">
        <v>66</v>
      </c>
      <c r="D15" s="3">
        <f t="shared" si="0"/>
        <v>21026</v>
      </c>
      <c r="E15" s="3">
        <v>168</v>
      </c>
      <c r="F15" s="3">
        <v>20858</v>
      </c>
      <c r="G15" s="3">
        <f t="shared" si="1"/>
        <v>10882</v>
      </c>
      <c r="H15" s="3">
        <v>184</v>
      </c>
      <c r="I15" s="3">
        <v>10698</v>
      </c>
      <c r="J15" s="4">
        <f t="shared" si="2"/>
        <v>93.21815842675977</v>
      </c>
      <c r="K15" s="4">
        <f t="shared" si="3"/>
        <v>-8.695652173913048</v>
      </c>
      <c r="L15" s="4">
        <f t="shared" si="4"/>
        <v>94.97102262105066</v>
      </c>
    </row>
    <row r="16" spans="1:12" s="1" customFormat="1" ht="15" customHeight="1">
      <c r="A16" s="62"/>
      <c r="B16" s="62"/>
      <c r="C16" s="57" t="s">
        <v>14</v>
      </c>
      <c r="D16" s="3">
        <f t="shared" si="0"/>
        <v>1956</v>
      </c>
      <c r="E16" s="3">
        <v>37</v>
      </c>
      <c r="F16" s="3">
        <v>1919</v>
      </c>
      <c r="G16" s="3">
        <f t="shared" si="1"/>
        <v>1067</v>
      </c>
      <c r="H16" s="3">
        <v>40</v>
      </c>
      <c r="I16" s="3">
        <v>1027</v>
      </c>
      <c r="J16" s="4">
        <f t="shared" si="2"/>
        <v>83.31771321462043</v>
      </c>
      <c r="K16" s="4">
        <f t="shared" si="3"/>
        <v>-7.499999999999996</v>
      </c>
      <c r="L16" s="4">
        <f t="shared" si="4"/>
        <v>86.85491723466407</v>
      </c>
    </row>
    <row r="17" spans="1:12" s="1" customFormat="1" ht="15" customHeight="1">
      <c r="A17" s="62"/>
      <c r="B17" s="63"/>
      <c r="C17" s="57" t="s">
        <v>43</v>
      </c>
      <c r="D17" s="3">
        <f t="shared" si="0"/>
        <v>183079</v>
      </c>
      <c r="E17" s="3">
        <v>559</v>
      </c>
      <c r="F17" s="3">
        <v>182520</v>
      </c>
      <c r="G17" s="3">
        <f t="shared" si="1"/>
        <v>147696</v>
      </c>
      <c r="H17" s="3">
        <v>509</v>
      </c>
      <c r="I17" s="3">
        <v>147187</v>
      </c>
      <c r="J17" s="4">
        <f t="shared" si="2"/>
        <v>23.95664066731664</v>
      </c>
      <c r="K17" s="4">
        <f t="shared" si="3"/>
        <v>9.82318271119842</v>
      </c>
      <c r="L17" s="4">
        <f t="shared" si="4"/>
        <v>24.005516791564464</v>
      </c>
    </row>
    <row r="18" spans="1:12" s="1" customFormat="1" ht="15" customHeight="1">
      <c r="A18" s="62"/>
      <c r="B18" s="59" t="s">
        <v>15</v>
      </c>
      <c r="C18" s="60"/>
      <c r="D18" s="3">
        <f t="shared" si="0"/>
        <v>918</v>
      </c>
      <c r="E18" s="3">
        <v>4</v>
      </c>
      <c r="F18" s="3">
        <v>914</v>
      </c>
      <c r="G18" s="3">
        <f t="shared" si="1"/>
        <v>826</v>
      </c>
      <c r="H18" s="3">
        <v>3</v>
      </c>
      <c r="I18" s="3">
        <v>823</v>
      </c>
      <c r="J18" s="4">
        <f t="shared" si="2"/>
        <v>11.13801452784504</v>
      </c>
      <c r="K18" s="4">
        <f t="shared" si="3"/>
        <v>33.33333333333333</v>
      </c>
      <c r="L18" s="4">
        <f t="shared" si="4"/>
        <v>11.057108140947758</v>
      </c>
    </row>
    <row r="19" spans="1:12" s="1" customFormat="1" ht="15" customHeight="1">
      <c r="A19" s="63"/>
      <c r="B19" s="59" t="s">
        <v>16</v>
      </c>
      <c r="C19" s="60"/>
      <c r="D19" s="3">
        <f t="shared" si="0"/>
        <v>786524</v>
      </c>
      <c r="E19" s="3">
        <v>316065</v>
      </c>
      <c r="F19" s="3">
        <v>470459</v>
      </c>
      <c r="G19" s="3">
        <f t="shared" si="1"/>
        <v>847423</v>
      </c>
      <c r="H19" s="3">
        <v>463073</v>
      </c>
      <c r="I19" s="3">
        <v>384350</v>
      </c>
      <c r="J19" s="4">
        <f t="shared" si="2"/>
        <v>-7.186375635308462</v>
      </c>
      <c r="K19" s="4">
        <f t="shared" si="3"/>
        <v>-31.746182567327395</v>
      </c>
      <c r="L19" s="4">
        <f t="shared" si="4"/>
        <v>22.40379862104853</v>
      </c>
    </row>
    <row r="20" spans="1:12" s="1" customFormat="1" ht="15" customHeight="1">
      <c r="A20" s="61" t="s">
        <v>2</v>
      </c>
      <c r="B20" s="59" t="s">
        <v>17</v>
      </c>
      <c r="C20" s="60"/>
      <c r="D20" s="3">
        <f t="shared" si="0"/>
        <v>11427</v>
      </c>
      <c r="E20" s="3">
        <v>20</v>
      </c>
      <c r="F20" s="3">
        <v>11407</v>
      </c>
      <c r="G20" s="3">
        <f t="shared" si="1"/>
        <v>9773</v>
      </c>
      <c r="H20" s="3">
        <v>22</v>
      </c>
      <c r="I20" s="3">
        <v>9751</v>
      </c>
      <c r="J20" s="4">
        <f t="shared" si="2"/>
        <v>16.924178860124826</v>
      </c>
      <c r="K20" s="4">
        <f t="shared" si="3"/>
        <v>-9.090909090909093</v>
      </c>
      <c r="L20" s="4">
        <f t="shared" si="4"/>
        <v>16.98287355143062</v>
      </c>
    </row>
    <row r="21" spans="1:12" s="1" customFormat="1" ht="15" customHeight="1">
      <c r="A21" s="62"/>
      <c r="B21" s="59" t="s">
        <v>77</v>
      </c>
      <c r="C21" s="60"/>
      <c r="D21" s="3">
        <f t="shared" si="0"/>
        <v>52438</v>
      </c>
      <c r="E21" s="3">
        <v>343</v>
      </c>
      <c r="F21" s="3">
        <v>52095</v>
      </c>
      <c r="G21" s="3">
        <f t="shared" si="1"/>
        <v>44932</v>
      </c>
      <c r="H21" s="3">
        <v>291</v>
      </c>
      <c r="I21" s="3">
        <v>44641</v>
      </c>
      <c r="J21" s="4">
        <f t="shared" si="2"/>
        <v>16.70524347903499</v>
      </c>
      <c r="K21" s="4">
        <f t="shared" si="3"/>
        <v>17.86941580756014</v>
      </c>
      <c r="L21" s="4">
        <f t="shared" si="4"/>
        <v>16.69765462243229</v>
      </c>
    </row>
    <row r="22" spans="1:12" s="1" customFormat="1" ht="15" customHeight="1">
      <c r="A22" s="62"/>
      <c r="B22" s="59" t="s">
        <v>18</v>
      </c>
      <c r="C22" s="60"/>
      <c r="D22" s="3">
        <f t="shared" si="0"/>
        <v>267</v>
      </c>
      <c r="E22" s="3">
        <v>2</v>
      </c>
      <c r="F22" s="3">
        <v>265</v>
      </c>
      <c r="G22" s="3">
        <f t="shared" si="1"/>
        <v>248</v>
      </c>
      <c r="H22" s="3">
        <v>1</v>
      </c>
      <c r="I22" s="3">
        <v>247</v>
      </c>
      <c r="J22" s="4">
        <f t="shared" si="2"/>
        <v>7.6612903225806495</v>
      </c>
      <c r="K22" s="4">
        <f t="shared" si="3"/>
        <v>100</v>
      </c>
      <c r="L22" s="4">
        <f t="shared" si="4"/>
        <v>7.287449392712553</v>
      </c>
    </row>
    <row r="23" spans="1:12" s="1" customFormat="1" ht="15" customHeight="1">
      <c r="A23" s="62"/>
      <c r="B23" s="59" t="s">
        <v>19</v>
      </c>
      <c r="C23" s="60"/>
      <c r="D23" s="3">
        <f t="shared" si="0"/>
        <v>286</v>
      </c>
      <c r="E23" s="3">
        <v>16</v>
      </c>
      <c r="F23" s="3">
        <v>270</v>
      </c>
      <c r="G23" s="3">
        <f t="shared" si="1"/>
        <v>296</v>
      </c>
      <c r="H23" s="3">
        <v>14</v>
      </c>
      <c r="I23" s="3">
        <v>282</v>
      </c>
      <c r="J23" s="4">
        <f t="shared" si="2"/>
        <v>-3.378378378378377</v>
      </c>
      <c r="K23" s="4">
        <f t="shared" si="3"/>
        <v>14.28571428571428</v>
      </c>
      <c r="L23" s="4">
        <f t="shared" si="4"/>
        <v>-4.255319148936165</v>
      </c>
    </row>
    <row r="24" spans="1:12" s="1" customFormat="1" ht="15" customHeight="1">
      <c r="A24" s="62"/>
      <c r="B24" s="59" t="s">
        <v>20</v>
      </c>
      <c r="C24" s="60"/>
      <c r="D24" s="3">
        <f t="shared" si="0"/>
        <v>90</v>
      </c>
      <c r="E24" s="3">
        <v>7</v>
      </c>
      <c r="F24" s="3">
        <v>83</v>
      </c>
      <c r="G24" s="3">
        <f t="shared" si="1"/>
        <v>90</v>
      </c>
      <c r="H24" s="3">
        <v>3</v>
      </c>
      <c r="I24" s="3">
        <v>87</v>
      </c>
      <c r="J24" s="4">
        <f t="shared" si="2"/>
        <v>0</v>
      </c>
      <c r="K24" s="4">
        <f t="shared" si="3"/>
        <v>133.33333333333334</v>
      </c>
      <c r="L24" s="4">
        <f t="shared" si="4"/>
        <v>-4.597701149425292</v>
      </c>
    </row>
    <row r="25" spans="1:12" s="1" customFormat="1" ht="15" customHeight="1">
      <c r="A25" s="62"/>
      <c r="B25" s="59" t="s">
        <v>21</v>
      </c>
      <c r="C25" s="60"/>
      <c r="D25" s="3">
        <f t="shared" si="0"/>
        <v>759</v>
      </c>
      <c r="E25" s="3">
        <v>13</v>
      </c>
      <c r="F25" s="3">
        <v>746</v>
      </c>
      <c r="G25" s="3">
        <f t="shared" si="1"/>
        <v>999</v>
      </c>
      <c r="H25" s="3">
        <v>16</v>
      </c>
      <c r="I25" s="3">
        <v>983</v>
      </c>
      <c r="J25" s="4">
        <f t="shared" si="2"/>
        <v>-24.024024024024026</v>
      </c>
      <c r="K25" s="4">
        <f t="shared" si="3"/>
        <v>-18.75</v>
      </c>
      <c r="L25" s="4">
        <f t="shared" si="4"/>
        <v>-24.109867751780268</v>
      </c>
    </row>
    <row r="26" spans="1:12" s="1" customFormat="1" ht="15" customHeight="1">
      <c r="A26" s="63"/>
      <c r="B26" s="59" t="s">
        <v>22</v>
      </c>
      <c r="C26" s="60"/>
      <c r="D26" s="3">
        <f t="shared" si="0"/>
        <v>65267</v>
      </c>
      <c r="E26" s="3">
        <v>401</v>
      </c>
      <c r="F26" s="3">
        <v>64866</v>
      </c>
      <c r="G26" s="3">
        <f t="shared" si="1"/>
        <v>56338</v>
      </c>
      <c r="H26" s="3">
        <v>347</v>
      </c>
      <c r="I26" s="3">
        <v>55991</v>
      </c>
      <c r="J26" s="4">
        <f t="shared" si="2"/>
        <v>15.848982924491462</v>
      </c>
      <c r="K26" s="4">
        <f t="shared" si="3"/>
        <v>15.56195965417868</v>
      </c>
      <c r="L26" s="4">
        <f t="shared" si="4"/>
        <v>15.85076172956368</v>
      </c>
    </row>
    <row r="27" spans="1:12" s="1" customFormat="1" ht="15" customHeight="1">
      <c r="A27" s="61" t="s">
        <v>3</v>
      </c>
      <c r="B27" s="59" t="s">
        <v>23</v>
      </c>
      <c r="C27" s="60"/>
      <c r="D27" s="3">
        <f t="shared" si="0"/>
        <v>695</v>
      </c>
      <c r="E27" s="3">
        <v>0</v>
      </c>
      <c r="F27" s="3">
        <v>695</v>
      </c>
      <c r="G27" s="3">
        <f t="shared" si="1"/>
        <v>632</v>
      </c>
      <c r="H27" s="3">
        <v>0</v>
      </c>
      <c r="I27" s="3">
        <v>632</v>
      </c>
      <c r="J27" s="4">
        <f t="shared" si="2"/>
        <v>9.968354430379755</v>
      </c>
      <c r="K27" s="4" t="str">
        <f t="shared" si="3"/>
        <v>-</v>
      </c>
      <c r="L27" s="4">
        <f t="shared" si="4"/>
        <v>9.968354430379755</v>
      </c>
    </row>
    <row r="28" spans="1:12" s="1" customFormat="1" ht="15" customHeight="1">
      <c r="A28" s="62"/>
      <c r="B28" s="59" t="s">
        <v>24</v>
      </c>
      <c r="C28" s="60"/>
      <c r="D28" s="3">
        <f t="shared" si="0"/>
        <v>3793</v>
      </c>
      <c r="E28" s="3">
        <v>7</v>
      </c>
      <c r="F28" s="3">
        <v>3786</v>
      </c>
      <c r="G28" s="3">
        <f t="shared" si="1"/>
        <v>3541</v>
      </c>
      <c r="H28" s="3">
        <v>4</v>
      </c>
      <c r="I28" s="3">
        <v>3537</v>
      </c>
      <c r="J28" s="4">
        <f t="shared" si="2"/>
        <v>7.1166337192883455</v>
      </c>
      <c r="K28" s="4">
        <f t="shared" si="3"/>
        <v>75</v>
      </c>
      <c r="L28" s="4">
        <f t="shared" si="4"/>
        <v>7.0398642917726795</v>
      </c>
    </row>
    <row r="29" spans="1:12" s="1" customFormat="1" ht="15" customHeight="1">
      <c r="A29" s="62"/>
      <c r="B29" s="59" t="s">
        <v>25</v>
      </c>
      <c r="C29" s="60"/>
      <c r="D29" s="3">
        <f t="shared" si="0"/>
        <v>5998</v>
      </c>
      <c r="E29" s="3">
        <v>12</v>
      </c>
      <c r="F29" s="3">
        <v>5986</v>
      </c>
      <c r="G29" s="3">
        <f t="shared" si="1"/>
        <v>5526</v>
      </c>
      <c r="H29" s="3">
        <v>9</v>
      </c>
      <c r="I29" s="3">
        <v>5517</v>
      </c>
      <c r="J29" s="4">
        <f t="shared" si="2"/>
        <v>8.541440463264571</v>
      </c>
      <c r="K29" s="4">
        <f t="shared" si="3"/>
        <v>33.33333333333333</v>
      </c>
      <c r="L29" s="4">
        <f t="shared" si="4"/>
        <v>8.50099691861519</v>
      </c>
    </row>
    <row r="30" spans="1:12" s="1" customFormat="1" ht="15" customHeight="1">
      <c r="A30" s="62"/>
      <c r="B30" s="59" t="s">
        <v>26</v>
      </c>
      <c r="C30" s="60"/>
      <c r="D30" s="3">
        <f t="shared" si="0"/>
        <v>1887</v>
      </c>
      <c r="E30" s="3">
        <v>0</v>
      </c>
      <c r="F30" s="3">
        <v>1887</v>
      </c>
      <c r="G30" s="3">
        <f t="shared" si="1"/>
        <v>1651</v>
      </c>
      <c r="H30" s="3">
        <v>3</v>
      </c>
      <c r="I30" s="3">
        <v>1648</v>
      </c>
      <c r="J30" s="4">
        <f t="shared" si="2"/>
        <v>14.29436705027256</v>
      </c>
      <c r="K30" s="4">
        <f t="shared" si="3"/>
        <v>-100</v>
      </c>
      <c r="L30" s="4">
        <f t="shared" si="4"/>
        <v>14.502427184466015</v>
      </c>
    </row>
    <row r="31" spans="1:12" s="1" customFormat="1" ht="15" customHeight="1">
      <c r="A31" s="62"/>
      <c r="B31" s="59" t="s">
        <v>27</v>
      </c>
      <c r="C31" s="60"/>
      <c r="D31" s="3">
        <f t="shared" si="0"/>
        <v>2347</v>
      </c>
      <c r="E31" s="3">
        <v>3</v>
      </c>
      <c r="F31" s="3">
        <v>2344</v>
      </c>
      <c r="G31" s="3">
        <f t="shared" si="1"/>
        <v>2239</v>
      </c>
      <c r="H31" s="3">
        <v>0</v>
      </c>
      <c r="I31" s="3">
        <v>2239</v>
      </c>
      <c r="J31" s="4">
        <f t="shared" si="2"/>
        <v>4.823581956230449</v>
      </c>
      <c r="K31" s="4" t="str">
        <f t="shared" si="3"/>
        <v>-</v>
      </c>
      <c r="L31" s="4">
        <f t="shared" si="4"/>
        <v>4.689593568557382</v>
      </c>
    </row>
    <row r="32" spans="1:12" s="1" customFormat="1" ht="15" customHeight="1">
      <c r="A32" s="62"/>
      <c r="B32" s="59" t="s">
        <v>47</v>
      </c>
      <c r="C32" s="60"/>
      <c r="D32" s="3">
        <f t="shared" si="0"/>
        <v>952</v>
      </c>
      <c r="E32" s="3">
        <v>0</v>
      </c>
      <c r="F32" s="3">
        <v>952</v>
      </c>
      <c r="G32" s="3">
        <f t="shared" si="1"/>
        <v>917</v>
      </c>
      <c r="H32" s="3">
        <v>3</v>
      </c>
      <c r="I32" s="3">
        <v>914</v>
      </c>
      <c r="J32" s="4">
        <f t="shared" si="2"/>
        <v>3.8167938931297662</v>
      </c>
      <c r="K32" s="4">
        <f t="shared" si="3"/>
        <v>-100</v>
      </c>
      <c r="L32" s="4">
        <f t="shared" si="4"/>
        <v>4.157549234135671</v>
      </c>
    </row>
    <row r="33" spans="1:12" s="1" customFormat="1" ht="15" customHeight="1">
      <c r="A33" s="62"/>
      <c r="B33" s="59" t="s">
        <v>28</v>
      </c>
      <c r="C33" s="60"/>
      <c r="D33" s="3">
        <f t="shared" si="0"/>
        <v>1109</v>
      </c>
      <c r="E33" s="3">
        <v>0</v>
      </c>
      <c r="F33" s="3">
        <v>1109</v>
      </c>
      <c r="G33" s="3">
        <f t="shared" si="1"/>
        <v>948</v>
      </c>
      <c r="H33" s="3">
        <v>0</v>
      </c>
      <c r="I33" s="3">
        <v>948</v>
      </c>
      <c r="J33" s="4">
        <f t="shared" si="2"/>
        <v>16.983122362869207</v>
      </c>
      <c r="K33" s="4" t="str">
        <f t="shared" si="3"/>
        <v>-</v>
      </c>
      <c r="L33" s="4">
        <f t="shared" si="4"/>
        <v>16.983122362869207</v>
      </c>
    </row>
    <row r="34" spans="1:12" s="1" customFormat="1" ht="15" customHeight="1">
      <c r="A34" s="62"/>
      <c r="B34" s="59" t="s">
        <v>78</v>
      </c>
      <c r="C34" s="60"/>
      <c r="D34" s="3">
        <f t="shared" si="0"/>
        <v>5335</v>
      </c>
      <c r="E34" s="3">
        <v>7</v>
      </c>
      <c r="F34" s="3">
        <v>5328</v>
      </c>
      <c r="G34" s="3">
        <f t="shared" si="1"/>
        <v>5538</v>
      </c>
      <c r="H34" s="3">
        <v>5</v>
      </c>
      <c r="I34" s="3">
        <v>5533</v>
      </c>
      <c r="J34" s="4">
        <f t="shared" si="2"/>
        <v>-3.6655832430480317</v>
      </c>
      <c r="K34" s="4">
        <f t="shared" si="3"/>
        <v>39.99999999999999</v>
      </c>
      <c r="L34" s="4">
        <f t="shared" si="4"/>
        <v>-3.7050424724381026</v>
      </c>
    </row>
    <row r="35" spans="1:12" s="1" customFormat="1" ht="15" customHeight="1">
      <c r="A35" s="62"/>
      <c r="B35" s="59" t="s">
        <v>29</v>
      </c>
      <c r="C35" s="60"/>
      <c r="D35" s="3">
        <f t="shared" si="0"/>
        <v>676</v>
      </c>
      <c r="E35" s="3">
        <v>1</v>
      </c>
      <c r="F35" s="3">
        <v>675</v>
      </c>
      <c r="G35" s="3">
        <f t="shared" si="1"/>
        <v>662</v>
      </c>
      <c r="H35" s="3">
        <v>0</v>
      </c>
      <c r="I35" s="3">
        <v>662</v>
      </c>
      <c r="J35" s="4">
        <f t="shared" si="2"/>
        <v>2.114803625377637</v>
      </c>
      <c r="K35" s="4" t="str">
        <f t="shared" si="3"/>
        <v>-</v>
      </c>
      <c r="L35" s="4">
        <f t="shared" si="4"/>
        <v>1.9637462235649439</v>
      </c>
    </row>
    <row r="36" spans="1:12" s="1" customFormat="1" ht="15" customHeight="1">
      <c r="A36" s="62"/>
      <c r="B36" s="59" t="s">
        <v>30</v>
      </c>
      <c r="C36" s="60"/>
      <c r="D36" s="3">
        <f t="shared" si="0"/>
        <v>120</v>
      </c>
      <c r="E36" s="3">
        <v>0</v>
      </c>
      <c r="F36" s="3">
        <v>120</v>
      </c>
      <c r="G36" s="3">
        <f t="shared" si="1"/>
        <v>122</v>
      </c>
      <c r="H36" s="3">
        <v>0</v>
      </c>
      <c r="I36" s="3">
        <v>122</v>
      </c>
      <c r="J36" s="4">
        <f t="shared" si="2"/>
        <v>-1.6393442622950838</v>
      </c>
      <c r="K36" s="4" t="str">
        <f t="shared" si="3"/>
        <v>-</v>
      </c>
      <c r="L36" s="4">
        <f t="shared" si="4"/>
        <v>-1.6393442622950838</v>
      </c>
    </row>
    <row r="37" spans="1:12" s="1" customFormat="1" ht="15" customHeight="1">
      <c r="A37" s="62"/>
      <c r="B37" s="59" t="s">
        <v>31</v>
      </c>
      <c r="C37" s="60"/>
      <c r="D37" s="3">
        <f t="shared" si="0"/>
        <v>929</v>
      </c>
      <c r="E37" s="3">
        <v>0</v>
      </c>
      <c r="F37" s="3">
        <v>929</v>
      </c>
      <c r="G37" s="3">
        <f t="shared" si="1"/>
        <v>784</v>
      </c>
      <c r="H37" s="3">
        <v>0</v>
      </c>
      <c r="I37" s="3">
        <v>784</v>
      </c>
      <c r="J37" s="4">
        <f t="shared" si="2"/>
        <v>18.494897959183664</v>
      </c>
      <c r="K37" s="4" t="str">
        <f t="shared" si="3"/>
        <v>-</v>
      </c>
      <c r="L37" s="4">
        <f t="shared" si="4"/>
        <v>18.494897959183664</v>
      </c>
    </row>
    <row r="38" spans="1:12" s="1" customFormat="1" ht="15" customHeight="1">
      <c r="A38" s="62"/>
      <c r="B38" s="59" t="s">
        <v>79</v>
      </c>
      <c r="C38" s="60"/>
      <c r="D38" s="3">
        <f t="shared" si="0"/>
        <v>868</v>
      </c>
      <c r="E38" s="3">
        <v>0</v>
      </c>
      <c r="F38" s="3">
        <v>868</v>
      </c>
      <c r="G38" s="3">
        <f t="shared" si="1"/>
        <v>709</v>
      </c>
      <c r="H38" s="3">
        <v>0</v>
      </c>
      <c r="I38" s="3">
        <v>709</v>
      </c>
      <c r="J38" s="4">
        <f t="shared" si="2"/>
        <v>22.425952045134</v>
      </c>
      <c r="K38" s="4" t="str">
        <f t="shared" si="3"/>
        <v>-</v>
      </c>
      <c r="L38" s="4">
        <f t="shared" si="4"/>
        <v>22.425952045134</v>
      </c>
    </row>
    <row r="39" spans="1:12" s="1" customFormat="1" ht="15" customHeight="1">
      <c r="A39" s="62"/>
      <c r="B39" s="59" t="s">
        <v>32</v>
      </c>
      <c r="C39" s="60"/>
      <c r="D39" s="3">
        <f t="shared" si="0"/>
        <v>4788</v>
      </c>
      <c r="E39" s="3">
        <v>2</v>
      </c>
      <c r="F39" s="3">
        <v>4786</v>
      </c>
      <c r="G39" s="3">
        <f t="shared" si="1"/>
        <v>3520</v>
      </c>
      <c r="H39" s="3">
        <v>2</v>
      </c>
      <c r="I39" s="3">
        <v>3518</v>
      </c>
      <c r="J39" s="4">
        <f t="shared" si="2"/>
        <v>36.02272727272726</v>
      </c>
      <c r="K39" s="4">
        <f t="shared" si="3"/>
        <v>0</v>
      </c>
      <c r="L39" s="4">
        <f t="shared" si="4"/>
        <v>36.04320636725413</v>
      </c>
    </row>
    <row r="40" spans="1:12" s="1" customFormat="1" ht="15" customHeight="1">
      <c r="A40" s="63"/>
      <c r="B40" s="59" t="s">
        <v>33</v>
      </c>
      <c r="C40" s="60"/>
      <c r="D40" s="3">
        <f t="shared" si="0"/>
        <v>29497</v>
      </c>
      <c r="E40" s="3">
        <v>32</v>
      </c>
      <c r="F40" s="3">
        <v>29465</v>
      </c>
      <c r="G40" s="3">
        <f t="shared" si="1"/>
        <v>26789</v>
      </c>
      <c r="H40" s="3">
        <v>26</v>
      </c>
      <c r="I40" s="3">
        <v>26763</v>
      </c>
      <c r="J40" s="4">
        <f t="shared" si="2"/>
        <v>10.10862667512784</v>
      </c>
      <c r="K40" s="4">
        <f t="shared" si="3"/>
        <v>23.076923076923084</v>
      </c>
      <c r="L40" s="4">
        <f t="shared" si="4"/>
        <v>10.096028098494191</v>
      </c>
    </row>
    <row r="41" spans="1:12" s="1" customFormat="1" ht="15" customHeight="1">
      <c r="A41" s="68" t="s">
        <v>4</v>
      </c>
      <c r="B41" s="59" t="s">
        <v>34</v>
      </c>
      <c r="C41" s="60"/>
      <c r="D41" s="3">
        <f t="shared" si="0"/>
        <v>7527</v>
      </c>
      <c r="E41" s="3">
        <v>34</v>
      </c>
      <c r="F41" s="3">
        <v>7493</v>
      </c>
      <c r="G41" s="3">
        <f t="shared" si="1"/>
        <v>6754</v>
      </c>
      <c r="H41" s="3">
        <v>31</v>
      </c>
      <c r="I41" s="3">
        <v>6723</v>
      </c>
      <c r="J41" s="4">
        <f t="shared" si="2"/>
        <v>11.445069588392066</v>
      </c>
      <c r="K41" s="4">
        <f t="shared" si="3"/>
        <v>9.677419354838701</v>
      </c>
      <c r="L41" s="4">
        <f t="shared" si="4"/>
        <v>11.45322028856166</v>
      </c>
    </row>
    <row r="42" spans="1:12" s="1" customFormat="1" ht="15" customHeight="1">
      <c r="A42" s="62"/>
      <c r="B42" s="59" t="s">
        <v>35</v>
      </c>
      <c r="C42" s="60"/>
      <c r="D42" s="3">
        <f t="shared" si="0"/>
        <v>1212</v>
      </c>
      <c r="E42" s="3">
        <v>3</v>
      </c>
      <c r="F42" s="3">
        <v>1209</v>
      </c>
      <c r="G42" s="3">
        <f t="shared" si="1"/>
        <v>1079</v>
      </c>
      <c r="H42" s="3">
        <v>6</v>
      </c>
      <c r="I42" s="3">
        <v>1073</v>
      </c>
      <c r="J42" s="4">
        <f t="shared" si="2"/>
        <v>12.32622798887859</v>
      </c>
      <c r="K42" s="4">
        <f t="shared" si="3"/>
        <v>-50</v>
      </c>
      <c r="L42" s="4">
        <f t="shared" si="4"/>
        <v>12.674743709226476</v>
      </c>
    </row>
    <row r="43" spans="1:12" s="1" customFormat="1" ht="15" customHeight="1">
      <c r="A43" s="62"/>
      <c r="B43" s="59" t="s">
        <v>36</v>
      </c>
      <c r="C43" s="60"/>
      <c r="D43" s="3">
        <f t="shared" si="0"/>
        <v>152</v>
      </c>
      <c r="E43" s="3">
        <v>3</v>
      </c>
      <c r="F43" s="3">
        <v>149</v>
      </c>
      <c r="G43" s="3">
        <f t="shared" si="1"/>
        <v>146</v>
      </c>
      <c r="H43" s="3">
        <v>2</v>
      </c>
      <c r="I43" s="3">
        <v>144</v>
      </c>
      <c r="J43" s="4">
        <f t="shared" si="2"/>
        <v>4.109589041095885</v>
      </c>
      <c r="K43" s="4">
        <f t="shared" si="3"/>
        <v>50</v>
      </c>
      <c r="L43" s="4">
        <f t="shared" si="4"/>
        <v>3.472222222222232</v>
      </c>
    </row>
    <row r="44" spans="1:12" s="1" customFormat="1" ht="15" customHeight="1">
      <c r="A44" s="63"/>
      <c r="B44" s="59" t="s">
        <v>37</v>
      </c>
      <c r="C44" s="60"/>
      <c r="D44" s="3">
        <f t="shared" si="0"/>
        <v>8891</v>
      </c>
      <c r="E44" s="3">
        <v>40</v>
      </c>
      <c r="F44" s="3">
        <v>8851</v>
      </c>
      <c r="G44" s="3">
        <f t="shared" si="1"/>
        <v>7979</v>
      </c>
      <c r="H44" s="3">
        <v>39</v>
      </c>
      <c r="I44" s="3">
        <v>7940</v>
      </c>
      <c r="J44" s="4">
        <f t="shared" si="2"/>
        <v>11.430003759869667</v>
      </c>
      <c r="K44" s="4">
        <f t="shared" si="3"/>
        <v>2.564102564102555</v>
      </c>
      <c r="L44" s="4">
        <f t="shared" si="4"/>
        <v>11.473551637279588</v>
      </c>
    </row>
    <row r="45" spans="1:12" s="1" customFormat="1" ht="24.75" customHeight="1">
      <c r="A45" s="68" t="s">
        <v>5</v>
      </c>
      <c r="B45" s="59" t="s">
        <v>38</v>
      </c>
      <c r="C45" s="60"/>
      <c r="D45" s="3">
        <f t="shared" si="0"/>
        <v>340</v>
      </c>
      <c r="E45" s="3">
        <v>6</v>
      </c>
      <c r="F45" s="3">
        <v>334</v>
      </c>
      <c r="G45" s="3">
        <f t="shared" si="1"/>
        <v>339</v>
      </c>
      <c r="H45" s="3">
        <v>3</v>
      </c>
      <c r="I45" s="3">
        <v>336</v>
      </c>
      <c r="J45" s="4">
        <f t="shared" si="2"/>
        <v>0.2949852507374562</v>
      </c>
      <c r="K45" s="4">
        <f t="shared" si="3"/>
        <v>100</v>
      </c>
      <c r="L45" s="4">
        <f t="shared" si="4"/>
        <v>-0.5952380952380931</v>
      </c>
    </row>
    <row r="46" spans="1:12" s="1" customFormat="1" ht="24.75" customHeight="1">
      <c r="A46" s="62"/>
      <c r="B46" s="59" t="s">
        <v>39</v>
      </c>
      <c r="C46" s="60"/>
      <c r="D46" s="3">
        <f t="shared" si="0"/>
        <v>501</v>
      </c>
      <c r="E46" s="3">
        <v>2</v>
      </c>
      <c r="F46" s="3">
        <v>499</v>
      </c>
      <c r="G46" s="3">
        <f t="shared" si="1"/>
        <v>446</v>
      </c>
      <c r="H46" s="3">
        <v>0</v>
      </c>
      <c r="I46" s="3">
        <v>446</v>
      </c>
      <c r="J46" s="4">
        <f t="shared" si="2"/>
        <v>12.331838565022423</v>
      </c>
      <c r="K46" s="4" t="str">
        <f t="shared" si="3"/>
        <v>-</v>
      </c>
      <c r="L46" s="4">
        <f t="shared" si="4"/>
        <v>11.88340807174888</v>
      </c>
    </row>
    <row r="47" spans="1:12" s="1" customFormat="1" ht="19.5" customHeight="1">
      <c r="A47" s="63"/>
      <c r="B47" s="65" t="s">
        <v>40</v>
      </c>
      <c r="C47" s="66"/>
      <c r="D47" s="3">
        <f t="shared" si="0"/>
        <v>841</v>
      </c>
      <c r="E47" s="3">
        <v>8</v>
      </c>
      <c r="F47" s="3">
        <v>833</v>
      </c>
      <c r="G47" s="3">
        <f t="shared" si="1"/>
        <v>785</v>
      </c>
      <c r="H47" s="3">
        <v>3</v>
      </c>
      <c r="I47" s="3">
        <v>782</v>
      </c>
      <c r="J47" s="4">
        <f t="shared" si="2"/>
        <v>7.133757961783438</v>
      </c>
      <c r="K47" s="4">
        <f t="shared" si="3"/>
        <v>166.66666666666666</v>
      </c>
      <c r="L47" s="4">
        <f t="shared" si="4"/>
        <v>6.521739130434789</v>
      </c>
    </row>
    <row r="48" spans="1:12" s="1" customFormat="1" ht="15" customHeight="1">
      <c r="A48" s="46"/>
      <c r="B48" s="67" t="s">
        <v>41</v>
      </c>
      <c r="C48" s="66"/>
      <c r="D48" s="3">
        <f t="shared" si="0"/>
        <v>137</v>
      </c>
      <c r="E48" s="3">
        <v>66</v>
      </c>
      <c r="F48" s="3">
        <v>71</v>
      </c>
      <c r="G48" s="3">
        <f t="shared" si="1"/>
        <v>169</v>
      </c>
      <c r="H48" s="3">
        <v>78</v>
      </c>
      <c r="I48" s="3">
        <v>91</v>
      </c>
      <c r="J48" s="4">
        <f t="shared" si="2"/>
        <v>-18.934911242603548</v>
      </c>
      <c r="K48" s="4">
        <f t="shared" si="3"/>
        <v>-15.384615384615385</v>
      </c>
      <c r="L48" s="4">
        <f t="shared" si="4"/>
        <v>-21.978021978021978</v>
      </c>
    </row>
    <row r="49" spans="1:12" s="1" customFormat="1" ht="15" customHeight="1">
      <c r="A49" s="47"/>
      <c r="B49" s="64" t="s">
        <v>42</v>
      </c>
      <c r="C49" s="60"/>
      <c r="D49" s="3">
        <f t="shared" si="0"/>
        <v>891157</v>
      </c>
      <c r="E49" s="3">
        <v>316612</v>
      </c>
      <c r="F49" s="3">
        <v>574545</v>
      </c>
      <c r="G49" s="3">
        <f t="shared" si="1"/>
        <v>939483</v>
      </c>
      <c r="H49" s="3">
        <v>463566</v>
      </c>
      <c r="I49" s="3">
        <v>475917</v>
      </c>
      <c r="J49" s="4">
        <f t="shared" si="2"/>
        <v>-5.143892970921238</v>
      </c>
      <c r="K49" s="4">
        <f t="shared" si="3"/>
        <v>-31.70077184262866</v>
      </c>
      <c r="L49" s="4">
        <f t="shared" si="4"/>
        <v>20.723781667811814</v>
      </c>
    </row>
    <row r="50" spans="1:12" s="1" customFormat="1" ht="1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s="1" customFormat="1" ht="15" customHeight="1">
      <c r="A51"/>
      <c r="B51"/>
      <c r="C51"/>
      <c r="D51"/>
      <c r="E51"/>
      <c r="F51"/>
      <c r="G51"/>
      <c r="H51"/>
      <c r="I51"/>
      <c r="J51"/>
      <c r="K51"/>
      <c r="L51"/>
    </row>
  </sheetData>
  <sheetProtection/>
  <mergeCells count="49">
    <mergeCell ref="A45:A47"/>
    <mergeCell ref="A20:A26"/>
    <mergeCell ref="A27:A40"/>
    <mergeCell ref="A41:A44"/>
    <mergeCell ref="A1:L1"/>
    <mergeCell ref="A2:C3"/>
    <mergeCell ref="D2:F2"/>
    <mergeCell ref="G2:I2"/>
    <mergeCell ref="J2:L2"/>
    <mergeCell ref="B8:C8"/>
    <mergeCell ref="B7:C7"/>
    <mergeCell ref="B39:C39"/>
    <mergeCell ref="B40:C40"/>
    <mergeCell ref="B41:C41"/>
    <mergeCell ref="A4:A19"/>
    <mergeCell ref="B49:C49"/>
    <mergeCell ref="B44:C44"/>
    <mergeCell ref="B45:C45"/>
    <mergeCell ref="B47:C47"/>
    <mergeCell ref="B48:C48"/>
    <mergeCell ref="B46:C46"/>
    <mergeCell ref="B4:C4"/>
    <mergeCell ref="B5:C5"/>
    <mergeCell ref="B6:C6"/>
    <mergeCell ref="B9:C9"/>
    <mergeCell ref="B30:C30"/>
    <mergeCell ref="B42:C42"/>
    <mergeCell ref="B35:C35"/>
    <mergeCell ref="B34:C34"/>
    <mergeCell ref="B36:C36"/>
    <mergeCell ref="B37:C37"/>
    <mergeCell ref="B21:C21"/>
    <mergeCell ref="B22:C22"/>
    <mergeCell ref="B23:C23"/>
    <mergeCell ref="B24:C24"/>
    <mergeCell ref="B10:B17"/>
    <mergeCell ref="B18:C18"/>
    <mergeCell ref="B19:C19"/>
    <mergeCell ref="B20:C20"/>
    <mergeCell ref="B43:C43"/>
    <mergeCell ref="B29:C29"/>
    <mergeCell ref="B31:C31"/>
    <mergeCell ref="B32:C32"/>
    <mergeCell ref="B33:C33"/>
    <mergeCell ref="B25:C25"/>
    <mergeCell ref="B26:C26"/>
    <mergeCell ref="B27:C27"/>
    <mergeCell ref="B28:C28"/>
    <mergeCell ref="B38:C38"/>
  </mergeCells>
  <printOptions horizontalCentered="1"/>
  <pageMargins left="0.3937007874015748" right="0.3937007874015748" top="0.3937007874015748" bottom="0.3937007874015748" header="0.3937007874015748" footer="0.3937007874015748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P52"/>
  <sheetViews>
    <sheetView tabSelected="1" view="pageBreakPreview" zoomScaleSheetLayoutView="100" zoomScalePageLayoutView="0" workbookViewId="0" topLeftCell="A1">
      <pane xSplit="3" ySplit="3" topLeftCell="D3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55" sqref="F55"/>
    </sheetView>
  </sheetViews>
  <sheetFormatPr defaultColWidth="9.00390625" defaultRowHeight="16.5"/>
  <cols>
    <col min="1" max="1" width="2.375" style="7" customWidth="1"/>
    <col min="2" max="2" width="2.25390625" style="7" customWidth="1"/>
    <col min="3" max="3" width="21.75390625" style="7" customWidth="1"/>
    <col min="4" max="6" width="9.00390625" style="7" customWidth="1"/>
    <col min="7" max="7" width="8.875" style="7" customWidth="1"/>
    <col min="8" max="9" width="9.25390625" style="7" customWidth="1"/>
    <col min="10" max="12" width="8.25390625" style="7" customWidth="1"/>
    <col min="13" max="16384" width="9.00390625" style="7" customWidth="1"/>
  </cols>
  <sheetData>
    <row r="1" spans="1:12" ht="66.75" customHeight="1">
      <c r="A1" s="72" t="str">
        <f>Sheet3!A1</f>
        <v>表1-2  105年11月來臺旅客人數及成長率－按居住地分
Table 1-2 Visitor Arrivals by Residence,
 November, 2016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8" customFormat="1" ht="33.75" customHeight="1">
      <c r="A2" s="77" t="str">
        <f>Sheet3!A2</f>
        <v>居住地
Residence</v>
      </c>
      <c r="B2" s="77"/>
      <c r="C2" s="78"/>
      <c r="D2" s="81" t="str">
        <f>Sheet3!D2</f>
        <v>105年11月 November, 2016</v>
      </c>
      <c r="E2" s="81"/>
      <c r="F2" s="81"/>
      <c r="G2" s="81" t="str">
        <f>Sheet3!G2</f>
        <v>104年11月 November, 2015</v>
      </c>
      <c r="H2" s="81"/>
      <c r="I2" s="81"/>
      <c r="J2" s="81" t="str">
        <f>Sheet3!J2</f>
        <v>比較 Change +-%</v>
      </c>
      <c r="K2" s="81"/>
      <c r="L2" s="82"/>
    </row>
    <row r="3" spans="1:12" s="8" customFormat="1" ht="41.25" customHeight="1">
      <c r="A3" s="79"/>
      <c r="B3" s="79"/>
      <c r="C3" s="80"/>
      <c r="D3" s="5" t="s">
        <v>50</v>
      </c>
      <c r="E3" s="6" t="s">
        <v>45</v>
      </c>
      <c r="F3" s="6" t="s">
        <v>46</v>
      </c>
      <c r="G3" s="5" t="s">
        <v>50</v>
      </c>
      <c r="H3" s="6" t="s">
        <v>45</v>
      </c>
      <c r="I3" s="6" t="s">
        <v>46</v>
      </c>
      <c r="J3" s="5" t="s">
        <v>50</v>
      </c>
      <c r="K3" s="6" t="s">
        <v>45</v>
      </c>
      <c r="L3" s="9" t="s">
        <v>46</v>
      </c>
    </row>
    <row r="4" spans="1:12" s="17" customFormat="1" ht="15" customHeight="1">
      <c r="A4" s="10" t="s">
        <v>51</v>
      </c>
      <c r="B4" s="11"/>
      <c r="C4" s="12"/>
      <c r="D4" s="13">
        <f aca="true" t="shared" si="0" ref="D4:D49">E4+F4</f>
        <v>786524</v>
      </c>
      <c r="E4" s="13">
        <f>Sheet3!E19</f>
        <v>316065</v>
      </c>
      <c r="F4" s="13">
        <f>Sheet3!F19</f>
        <v>470459</v>
      </c>
      <c r="G4" s="14">
        <f aca="true" t="shared" si="1" ref="G4:G19">H4+I4</f>
        <v>847423</v>
      </c>
      <c r="H4" s="13">
        <f>Sheet3!H19</f>
        <v>463073</v>
      </c>
      <c r="I4" s="13">
        <f>Sheet3!I19</f>
        <v>384350</v>
      </c>
      <c r="J4" s="15">
        <f aca="true" t="shared" si="2" ref="J4:J19">IF(G4=0,"-",((D4/G4)-1)*100)</f>
        <v>-7.186375635308462</v>
      </c>
      <c r="K4" s="16">
        <f aca="true" t="shared" si="3" ref="K4:K19">IF(H4=0,"-",((E4/H4)-1)*100)</f>
        <v>-31.746182567327395</v>
      </c>
      <c r="L4" s="16">
        <f aca="true" t="shared" si="4" ref="L4:L19">IF(I4=0,"-",((F4/I4)-1)*100)</f>
        <v>22.40379862104853</v>
      </c>
    </row>
    <row r="5" spans="1:12" s="8" customFormat="1" ht="15" customHeight="1">
      <c r="A5" s="48"/>
      <c r="B5" s="73" t="s">
        <v>52</v>
      </c>
      <c r="C5" s="74"/>
      <c r="D5" s="19">
        <f t="shared" si="0"/>
        <v>126488</v>
      </c>
      <c r="E5" s="20">
        <f>Sheet3!E4</f>
        <v>115555</v>
      </c>
      <c r="F5" s="20">
        <f>Sheet3!F4</f>
        <v>10933</v>
      </c>
      <c r="G5" s="19">
        <f t="shared" si="1"/>
        <v>118026</v>
      </c>
      <c r="H5" s="20">
        <f>Sheet3!H4</f>
        <v>107622</v>
      </c>
      <c r="I5" s="20">
        <f>Sheet3!I4</f>
        <v>10404</v>
      </c>
      <c r="J5" s="21">
        <f t="shared" si="2"/>
        <v>7.169606696829511</v>
      </c>
      <c r="K5" s="22">
        <f t="shared" si="3"/>
        <v>7.371169463492588</v>
      </c>
      <c r="L5" s="22">
        <f t="shared" si="4"/>
        <v>5.084582852748953</v>
      </c>
    </row>
    <row r="6" spans="1:12" s="8" customFormat="1" ht="15" customHeight="1">
      <c r="A6" s="48"/>
      <c r="B6" s="73" t="s">
        <v>49</v>
      </c>
      <c r="C6" s="74"/>
      <c r="D6" s="19">
        <f t="shared" si="0"/>
        <v>202986</v>
      </c>
      <c r="E6" s="20">
        <f>Sheet3!E5</f>
        <v>199631</v>
      </c>
      <c r="F6" s="20">
        <f>Sheet3!F5</f>
        <v>3355</v>
      </c>
      <c r="G6" s="23">
        <f t="shared" si="1"/>
        <v>357655</v>
      </c>
      <c r="H6" s="20">
        <f>Sheet3!H5</f>
        <v>354620</v>
      </c>
      <c r="I6" s="20">
        <f>Sheet3!I5</f>
        <v>3035</v>
      </c>
      <c r="J6" s="21">
        <f t="shared" si="2"/>
        <v>-43.24530623086494</v>
      </c>
      <c r="K6" s="22">
        <f t="shared" si="3"/>
        <v>-43.70565675934803</v>
      </c>
      <c r="L6" s="22">
        <f t="shared" si="4"/>
        <v>10.543657331136735</v>
      </c>
    </row>
    <row r="7" spans="1:12" s="8" customFormat="1" ht="15" customHeight="1">
      <c r="A7" s="48"/>
      <c r="B7" s="73" t="s">
        <v>6</v>
      </c>
      <c r="C7" s="74"/>
      <c r="D7" s="19">
        <f t="shared" si="0"/>
        <v>186045</v>
      </c>
      <c r="E7" s="20">
        <f>Sheet3!E6</f>
        <v>89</v>
      </c>
      <c r="F7" s="20">
        <f>Sheet3!F6</f>
        <v>185956</v>
      </c>
      <c r="G7" s="19">
        <f t="shared" si="1"/>
        <v>159431</v>
      </c>
      <c r="H7" s="20">
        <f>Sheet3!H6</f>
        <v>98</v>
      </c>
      <c r="I7" s="20">
        <f>Sheet3!I6</f>
        <v>159333</v>
      </c>
      <c r="J7" s="21">
        <f t="shared" si="2"/>
        <v>16.693114889826944</v>
      </c>
      <c r="K7" s="22">
        <f t="shared" si="3"/>
        <v>-9.183673469387754</v>
      </c>
      <c r="L7" s="22">
        <f t="shared" si="4"/>
        <v>16.709030772030896</v>
      </c>
    </row>
    <row r="8" spans="1:12" s="8" customFormat="1" ht="15" customHeight="1">
      <c r="A8" s="48"/>
      <c r="B8" s="73" t="s">
        <v>71</v>
      </c>
      <c r="C8" s="74"/>
      <c r="D8" s="19">
        <f t="shared" si="0"/>
        <v>82274</v>
      </c>
      <c r="E8" s="20">
        <f>Sheet3!E7</f>
        <v>218</v>
      </c>
      <c r="F8" s="20">
        <f>Sheet3!F7</f>
        <v>82056</v>
      </c>
      <c r="G8" s="19">
        <f t="shared" si="1"/>
        <v>59168</v>
      </c>
      <c r="H8" s="20">
        <f>Sheet3!H7</f>
        <v>206</v>
      </c>
      <c r="I8" s="20">
        <f>Sheet3!I7</f>
        <v>58962</v>
      </c>
      <c r="J8" s="21">
        <f t="shared" si="2"/>
        <v>39.05151433207139</v>
      </c>
      <c r="K8" s="22">
        <f t="shared" si="3"/>
        <v>5.825242718446599</v>
      </c>
      <c r="L8" s="22">
        <f t="shared" si="4"/>
        <v>39.16759947084563</v>
      </c>
    </row>
    <row r="9" spans="1:12" s="8" customFormat="1" ht="15" customHeight="1">
      <c r="A9" s="48"/>
      <c r="B9" s="73" t="s">
        <v>7</v>
      </c>
      <c r="C9" s="74"/>
      <c r="D9" s="19">
        <f t="shared" si="0"/>
        <v>3057</v>
      </c>
      <c r="E9" s="20">
        <f>Sheet3!E8</f>
        <v>2</v>
      </c>
      <c r="F9" s="20">
        <f>Sheet3!F8</f>
        <v>3055</v>
      </c>
      <c r="G9" s="19">
        <f t="shared" si="1"/>
        <v>2850</v>
      </c>
      <c r="H9" s="20">
        <f>Sheet3!H8</f>
        <v>7</v>
      </c>
      <c r="I9" s="20">
        <f>Sheet3!I8</f>
        <v>2843</v>
      </c>
      <c r="J9" s="21">
        <f t="shared" si="2"/>
        <v>7.263157894736838</v>
      </c>
      <c r="K9" s="22">
        <f t="shared" si="3"/>
        <v>-71.42857142857143</v>
      </c>
      <c r="L9" s="22">
        <f t="shared" si="4"/>
        <v>7.456911712979242</v>
      </c>
    </row>
    <row r="10" spans="1:12" s="8" customFormat="1" ht="15" customHeight="1">
      <c r="A10" s="48"/>
      <c r="B10" s="73" t="s">
        <v>8</v>
      </c>
      <c r="C10" s="74"/>
      <c r="D10" s="19">
        <f t="shared" si="0"/>
        <v>1677</v>
      </c>
      <c r="E10" s="20">
        <f>Sheet3!E9</f>
        <v>7</v>
      </c>
      <c r="F10" s="20">
        <f>Sheet3!F9</f>
        <v>1670</v>
      </c>
      <c r="G10" s="19">
        <f t="shared" si="1"/>
        <v>1771</v>
      </c>
      <c r="H10" s="20">
        <f>Sheet3!H9</f>
        <v>8</v>
      </c>
      <c r="I10" s="20">
        <f>Sheet3!I9</f>
        <v>1763</v>
      </c>
      <c r="J10" s="21">
        <f t="shared" si="2"/>
        <v>-5.307735742518349</v>
      </c>
      <c r="K10" s="22">
        <f t="shared" si="3"/>
        <v>-12.5</v>
      </c>
      <c r="L10" s="22">
        <f t="shared" si="4"/>
        <v>-5.275099262620531</v>
      </c>
    </row>
    <row r="11" spans="1:12" s="8" customFormat="1" ht="15" customHeight="1">
      <c r="A11" s="48"/>
      <c r="B11" s="49" t="s">
        <v>53</v>
      </c>
      <c r="C11" s="18"/>
      <c r="D11" s="19">
        <f t="shared" si="0"/>
        <v>183079</v>
      </c>
      <c r="E11" s="20">
        <f>Sheet3!E17</f>
        <v>559</v>
      </c>
      <c r="F11" s="20">
        <f>Sheet3!F17</f>
        <v>182520</v>
      </c>
      <c r="G11" s="19">
        <f t="shared" si="1"/>
        <v>147696</v>
      </c>
      <c r="H11" s="20">
        <f>Sheet3!H17</f>
        <v>509</v>
      </c>
      <c r="I11" s="20">
        <f>Sheet3!I17</f>
        <v>147187</v>
      </c>
      <c r="J11" s="21">
        <f t="shared" si="2"/>
        <v>23.95664066731664</v>
      </c>
      <c r="K11" s="22">
        <f t="shared" si="3"/>
        <v>9.82318271119842</v>
      </c>
      <c r="L11" s="22">
        <f t="shared" si="4"/>
        <v>24.005516791564464</v>
      </c>
    </row>
    <row r="12" spans="1:12" s="8" customFormat="1" ht="15" customHeight="1">
      <c r="A12" s="48"/>
      <c r="B12" s="50"/>
      <c r="C12" s="18" t="s">
        <v>9</v>
      </c>
      <c r="D12" s="19">
        <f t="shared" si="0"/>
        <v>54980</v>
      </c>
      <c r="E12" s="20">
        <f>Sheet3!E10</f>
        <v>54</v>
      </c>
      <c r="F12" s="20">
        <f>Sheet3!F10</f>
        <v>54926</v>
      </c>
      <c r="G12" s="19">
        <f t="shared" si="1"/>
        <v>50866</v>
      </c>
      <c r="H12" s="20">
        <f>Sheet3!H10</f>
        <v>45</v>
      </c>
      <c r="I12" s="20">
        <f>Sheet3!I10</f>
        <v>50821</v>
      </c>
      <c r="J12" s="21">
        <f t="shared" si="2"/>
        <v>8.08791727283451</v>
      </c>
      <c r="K12" s="22">
        <f t="shared" si="3"/>
        <v>19.999999999999996</v>
      </c>
      <c r="L12" s="22">
        <f t="shared" si="4"/>
        <v>8.077369591310667</v>
      </c>
    </row>
    <row r="13" spans="1:12" s="8" customFormat="1" ht="15" customHeight="1">
      <c r="A13" s="48"/>
      <c r="B13" s="50"/>
      <c r="C13" s="18" t="s">
        <v>10</v>
      </c>
      <c r="D13" s="19">
        <f t="shared" si="0"/>
        <v>52622</v>
      </c>
      <c r="E13" s="20">
        <f>Sheet3!E11</f>
        <v>27</v>
      </c>
      <c r="F13" s="20">
        <f>Sheet3!F11</f>
        <v>52595</v>
      </c>
      <c r="G13" s="19">
        <f t="shared" si="1"/>
        <v>49765</v>
      </c>
      <c r="H13" s="20">
        <f>Sheet3!H11</f>
        <v>30</v>
      </c>
      <c r="I13" s="20">
        <f>Sheet3!I11</f>
        <v>49735</v>
      </c>
      <c r="J13" s="21">
        <f t="shared" si="2"/>
        <v>5.740982618306045</v>
      </c>
      <c r="K13" s="22">
        <f t="shared" si="3"/>
        <v>-9.999999999999998</v>
      </c>
      <c r="L13" s="22">
        <f t="shared" si="4"/>
        <v>5.7504775309138445</v>
      </c>
    </row>
    <row r="14" spans="1:12" s="8" customFormat="1" ht="15" customHeight="1">
      <c r="A14" s="48"/>
      <c r="B14" s="50"/>
      <c r="C14" s="18" t="s">
        <v>11</v>
      </c>
      <c r="D14" s="19">
        <f t="shared" si="0"/>
        <v>16376</v>
      </c>
      <c r="E14" s="20">
        <f>Sheet3!E12</f>
        <v>35</v>
      </c>
      <c r="F14" s="20">
        <f>Sheet3!F12</f>
        <v>16341</v>
      </c>
      <c r="G14" s="19">
        <f t="shared" si="1"/>
        <v>13431</v>
      </c>
      <c r="H14" s="20">
        <f>Sheet3!H12</f>
        <v>21</v>
      </c>
      <c r="I14" s="20">
        <f>Sheet3!I12</f>
        <v>13410</v>
      </c>
      <c r="J14" s="21">
        <f t="shared" si="2"/>
        <v>21.9268855632492</v>
      </c>
      <c r="K14" s="22">
        <f t="shared" si="3"/>
        <v>66.66666666666667</v>
      </c>
      <c r="L14" s="22">
        <f t="shared" si="4"/>
        <v>21.85682326621925</v>
      </c>
    </row>
    <row r="15" spans="1:12" s="8" customFormat="1" ht="15" customHeight="1">
      <c r="A15" s="48"/>
      <c r="B15" s="50"/>
      <c r="C15" s="18" t="s">
        <v>12</v>
      </c>
      <c r="D15" s="19">
        <f t="shared" si="0"/>
        <v>15288</v>
      </c>
      <c r="E15" s="20">
        <f>Sheet3!E13</f>
        <v>197</v>
      </c>
      <c r="F15" s="20">
        <f>Sheet3!F13</f>
        <v>15091</v>
      </c>
      <c r="G15" s="19">
        <f t="shared" si="1"/>
        <v>11209</v>
      </c>
      <c r="H15" s="20">
        <f>Sheet3!H13</f>
        <v>160</v>
      </c>
      <c r="I15" s="20">
        <f>Sheet3!I13</f>
        <v>11049</v>
      </c>
      <c r="J15" s="21">
        <f t="shared" si="2"/>
        <v>36.39040057096976</v>
      </c>
      <c r="K15" s="22">
        <f t="shared" si="3"/>
        <v>23.124999999999996</v>
      </c>
      <c r="L15" s="22">
        <f t="shared" si="4"/>
        <v>36.58249615349804</v>
      </c>
    </row>
    <row r="16" spans="1:12" s="8" customFormat="1" ht="15" customHeight="1">
      <c r="A16" s="48"/>
      <c r="B16" s="50"/>
      <c r="C16" s="18" t="s">
        <v>13</v>
      </c>
      <c r="D16" s="19">
        <f t="shared" si="0"/>
        <v>20831</v>
      </c>
      <c r="E16" s="20">
        <f>Sheet3!E14</f>
        <v>41</v>
      </c>
      <c r="F16" s="20">
        <f>Sheet3!F14</f>
        <v>20790</v>
      </c>
      <c r="G16" s="19">
        <f t="shared" si="1"/>
        <v>10476</v>
      </c>
      <c r="H16" s="20">
        <f>Sheet3!H14</f>
        <v>29</v>
      </c>
      <c r="I16" s="20">
        <f>Sheet3!I14</f>
        <v>10447</v>
      </c>
      <c r="J16" s="21">
        <f t="shared" si="2"/>
        <v>98.84497899961818</v>
      </c>
      <c r="K16" s="22">
        <f t="shared" si="3"/>
        <v>41.37931034482758</v>
      </c>
      <c r="L16" s="22">
        <f t="shared" si="4"/>
        <v>99.0044988992055</v>
      </c>
    </row>
    <row r="17" spans="1:12" s="8" customFormat="1" ht="15" customHeight="1">
      <c r="A17" s="48"/>
      <c r="B17" s="50"/>
      <c r="C17" s="18" t="s">
        <v>64</v>
      </c>
      <c r="D17" s="19">
        <f>E17+F17</f>
        <v>21026</v>
      </c>
      <c r="E17" s="20">
        <f>Sheet3!E15</f>
        <v>168</v>
      </c>
      <c r="F17" s="20">
        <f>Sheet3!F15</f>
        <v>20858</v>
      </c>
      <c r="G17" s="19">
        <f>H17+I17</f>
        <v>10882</v>
      </c>
      <c r="H17" s="20">
        <f>Sheet3!H15</f>
        <v>184</v>
      </c>
      <c r="I17" s="20">
        <f>Sheet3!I15</f>
        <v>10698</v>
      </c>
      <c r="J17" s="21">
        <f>IF(G17=0,"-",((D17/G17)-1)*100)</f>
        <v>93.21815842675977</v>
      </c>
      <c r="K17" s="22">
        <f>IF(H17=0,"-",((E17/H17)-1)*100)</f>
        <v>-8.695652173913048</v>
      </c>
      <c r="L17" s="22">
        <f>IF(I17=0,"-",((F17/I17)-1)*100)</f>
        <v>94.97102262105066</v>
      </c>
    </row>
    <row r="18" spans="1:12" s="8" customFormat="1" ht="15" customHeight="1">
      <c r="A18" s="48"/>
      <c r="B18" s="51"/>
      <c r="C18" s="18" t="s">
        <v>54</v>
      </c>
      <c r="D18" s="19">
        <f t="shared" si="0"/>
        <v>1956</v>
      </c>
      <c r="E18" s="20">
        <f>Sheet3!E16</f>
        <v>37</v>
      </c>
      <c r="F18" s="20">
        <f>Sheet3!F16</f>
        <v>1919</v>
      </c>
      <c r="G18" s="19">
        <f t="shared" si="1"/>
        <v>1067</v>
      </c>
      <c r="H18" s="20">
        <f>Sheet3!H16</f>
        <v>40</v>
      </c>
      <c r="I18" s="20">
        <f>Sheet3!I16</f>
        <v>1027</v>
      </c>
      <c r="J18" s="21">
        <f t="shared" si="2"/>
        <v>83.31771321462043</v>
      </c>
      <c r="K18" s="22">
        <f t="shared" si="3"/>
        <v>-7.499999999999996</v>
      </c>
      <c r="L18" s="22">
        <f t="shared" si="4"/>
        <v>86.85491723466407</v>
      </c>
    </row>
    <row r="19" spans="1:16" s="8" customFormat="1" ht="15" customHeight="1">
      <c r="A19" s="52"/>
      <c r="B19" s="75" t="s">
        <v>55</v>
      </c>
      <c r="C19" s="76"/>
      <c r="D19" s="19">
        <f t="shared" si="0"/>
        <v>918</v>
      </c>
      <c r="E19" s="20">
        <f>Sheet3!E18</f>
        <v>4</v>
      </c>
      <c r="F19" s="20">
        <f>Sheet3!F18</f>
        <v>914</v>
      </c>
      <c r="G19" s="19">
        <f t="shared" si="1"/>
        <v>826</v>
      </c>
      <c r="H19" s="20">
        <f>Sheet3!H18</f>
        <v>3</v>
      </c>
      <c r="I19" s="20">
        <f>Sheet3!I18</f>
        <v>823</v>
      </c>
      <c r="J19" s="21">
        <f t="shared" si="2"/>
        <v>11.13801452784504</v>
      </c>
      <c r="K19" s="22">
        <f t="shared" si="3"/>
        <v>33.33333333333333</v>
      </c>
      <c r="L19" s="22">
        <f t="shared" si="4"/>
        <v>11.057108140947758</v>
      </c>
      <c r="N19" s="24"/>
      <c r="O19" s="24"/>
      <c r="P19" s="24"/>
    </row>
    <row r="20" spans="1:12" s="27" customFormat="1" ht="15" customHeight="1">
      <c r="A20" s="25" t="s">
        <v>56</v>
      </c>
      <c r="B20" s="10"/>
      <c r="C20" s="26"/>
      <c r="D20" s="14">
        <f t="shared" si="0"/>
        <v>65267</v>
      </c>
      <c r="E20" s="13">
        <f>Sheet3!E26</f>
        <v>401</v>
      </c>
      <c r="F20" s="13">
        <f>Sheet3!F26</f>
        <v>64866</v>
      </c>
      <c r="G20" s="14">
        <f aca="true" t="shared" si="5" ref="G20:G49">H20+I20</f>
        <v>56338</v>
      </c>
      <c r="H20" s="13">
        <f>Sheet3!H26</f>
        <v>347</v>
      </c>
      <c r="I20" s="13">
        <f>Sheet3!I26</f>
        <v>55991</v>
      </c>
      <c r="J20" s="15">
        <f aca="true" t="shared" si="6" ref="J20:J49">IF(G20=0,"-",((D20/G20)-1)*100)</f>
        <v>15.848982924491462</v>
      </c>
      <c r="K20" s="16">
        <f aca="true" t="shared" si="7" ref="K20:K49">IF(H20=0,"-",((E20/H20)-1)*100)</f>
        <v>15.56195965417868</v>
      </c>
      <c r="L20" s="16">
        <f aca="true" t="shared" si="8" ref="L20:L49">IF(I20=0,"-",((F20/I20)-1)*100)</f>
        <v>15.85076172956368</v>
      </c>
    </row>
    <row r="21" spans="1:12" s="8" customFormat="1" ht="15" customHeight="1">
      <c r="A21" s="48"/>
      <c r="B21" s="73" t="s">
        <v>17</v>
      </c>
      <c r="C21" s="74"/>
      <c r="D21" s="19">
        <f t="shared" si="0"/>
        <v>11427</v>
      </c>
      <c r="E21" s="20">
        <f>Sheet3!E20</f>
        <v>20</v>
      </c>
      <c r="F21" s="20">
        <f>Sheet3!F20</f>
        <v>11407</v>
      </c>
      <c r="G21" s="19">
        <f t="shared" si="5"/>
        <v>9773</v>
      </c>
      <c r="H21" s="20">
        <f>Sheet3!H20</f>
        <v>22</v>
      </c>
      <c r="I21" s="20">
        <f>Sheet3!I20</f>
        <v>9751</v>
      </c>
      <c r="J21" s="21">
        <f t="shared" si="6"/>
        <v>16.924178860124826</v>
      </c>
      <c r="K21" s="22">
        <f t="shared" si="7"/>
        <v>-9.090909090909093</v>
      </c>
      <c r="L21" s="22">
        <f t="shared" si="8"/>
        <v>16.98287355143062</v>
      </c>
    </row>
    <row r="22" spans="1:12" s="8" customFormat="1" ht="15" customHeight="1">
      <c r="A22" s="48"/>
      <c r="B22" s="73" t="s">
        <v>67</v>
      </c>
      <c r="C22" s="74"/>
      <c r="D22" s="19">
        <f t="shared" si="0"/>
        <v>52438</v>
      </c>
      <c r="E22" s="20">
        <f>Sheet3!E21</f>
        <v>343</v>
      </c>
      <c r="F22" s="20">
        <f>Sheet3!F21</f>
        <v>52095</v>
      </c>
      <c r="G22" s="19">
        <f t="shared" si="5"/>
        <v>44932</v>
      </c>
      <c r="H22" s="20">
        <f>Sheet3!H21</f>
        <v>291</v>
      </c>
      <c r="I22" s="20">
        <f>Sheet3!I21</f>
        <v>44641</v>
      </c>
      <c r="J22" s="21">
        <f t="shared" si="6"/>
        <v>16.70524347903499</v>
      </c>
      <c r="K22" s="22">
        <f t="shared" si="7"/>
        <v>17.86941580756014</v>
      </c>
      <c r="L22" s="22">
        <f t="shared" si="8"/>
        <v>16.69765462243229</v>
      </c>
    </row>
    <row r="23" spans="1:12" s="8" customFormat="1" ht="15" customHeight="1">
      <c r="A23" s="48"/>
      <c r="B23" s="73" t="s">
        <v>18</v>
      </c>
      <c r="C23" s="74"/>
      <c r="D23" s="19">
        <f t="shared" si="0"/>
        <v>267</v>
      </c>
      <c r="E23" s="20">
        <f>Sheet3!E22</f>
        <v>2</v>
      </c>
      <c r="F23" s="20">
        <f>Sheet3!F22</f>
        <v>265</v>
      </c>
      <c r="G23" s="19">
        <f t="shared" si="5"/>
        <v>248</v>
      </c>
      <c r="H23" s="20">
        <f>Sheet3!H22</f>
        <v>1</v>
      </c>
      <c r="I23" s="20">
        <f>Sheet3!I22</f>
        <v>247</v>
      </c>
      <c r="J23" s="21">
        <f t="shared" si="6"/>
        <v>7.6612903225806495</v>
      </c>
      <c r="K23" s="22">
        <f t="shared" si="7"/>
        <v>100</v>
      </c>
      <c r="L23" s="22">
        <f t="shared" si="8"/>
        <v>7.287449392712553</v>
      </c>
    </row>
    <row r="24" spans="1:12" s="8" customFormat="1" ht="15" customHeight="1">
      <c r="A24" s="48"/>
      <c r="B24" s="73" t="s">
        <v>19</v>
      </c>
      <c r="C24" s="74"/>
      <c r="D24" s="19">
        <f t="shared" si="0"/>
        <v>286</v>
      </c>
      <c r="E24" s="20">
        <f>Sheet3!E23</f>
        <v>16</v>
      </c>
      <c r="F24" s="20">
        <f>Sheet3!F23</f>
        <v>270</v>
      </c>
      <c r="G24" s="19">
        <f t="shared" si="5"/>
        <v>296</v>
      </c>
      <c r="H24" s="20">
        <f>Sheet3!H23</f>
        <v>14</v>
      </c>
      <c r="I24" s="20">
        <f>Sheet3!I23</f>
        <v>282</v>
      </c>
      <c r="J24" s="21">
        <f t="shared" si="6"/>
        <v>-3.378378378378377</v>
      </c>
      <c r="K24" s="22">
        <f t="shared" si="7"/>
        <v>14.28571428571428</v>
      </c>
      <c r="L24" s="22">
        <f t="shared" si="8"/>
        <v>-4.255319148936165</v>
      </c>
    </row>
    <row r="25" spans="1:12" s="8" customFormat="1" ht="15" customHeight="1">
      <c r="A25" s="48"/>
      <c r="B25" s="73" t="s">
        <v>20</v>
      </c>
      <c r="C25" s="74"/>
      <c r="D25" s="19">
        <f t="shared" si="0"/>
        <v>90</v>
      </c>
      <c r="E25" s="20">
        <f>Sheet3!E24</f>
        <v>7</v>
      </c>
      <c r="F25" s="20">
        <f>Sheet3!F24</f>
        <v>83</v>
      </c>
      <c r="G25" s="19">
        <f t="shared" si="5"/>
        <v>90</v>
      </c>
      <c r="H25" s="20">
        <f>Sheet3!H24</f>
        <v>3</v>
      </c>
      <c r="I25" s="20">
        <f>Sheet3!I24</f>
        <v>87</v>
      </c>
      <c r="J25" s="21">
        <f t="shared" si="6"/>
        <v>0</v>
      </c>
      <c r="K25" s="22">
        <f t="shared" si="7"/>
        <v>133.33333333333334</v>
      </c>
      <c r="L25" s="22">
        <f t="shared" si="8"/>
        <v>-4.597701149425292</v>
      </c>
    </row>
    <row r="26" spans="1:12" s="8" customFormat="1" ht="15" customHeight="1">
      <c r="A26" s="53"/>
      <c r="B26" s="75" t="s">
        <v>57</v>
      </c>
      <c r="C26" s="76"/>
      <c r="D26" s="28">
        <f t="shared" si="0"/>
        <v>759</v>
      </c>
      <c r="E26" s="20">
        <f>Sheet3!E25</f>
        <v>13</v>
      </c>
      <c r="F26" s="20">
        <f>Sheet3!F25</f>
        <v>746</v>
      </c>
      <c r="G26" s="28">
        <f t="shared" si="5"/>
        <v>999</v>
      </c>
      <c r="H26" s="20">
        <f>Sheet3!H25</f>
        <v>16</v>
      </c>
      <c r="I26" s="20">
        <f>Sheet3!I25</f>
        <v>983</v>
      </c>
      <c r="J26" s="29">
        <f t="shared" si="6"/>
        <v>-24.024024024024026</v>
      </c>
      <c r="K26" s="30">
        <f t="shared" si="7"/>
        <v>-18.75</v>
      </c>
      <c r="L26" s="30">
        <f t="shared" si="8"/>
        <v>-24.109867751780268</v>
      </c>
    </row>
    <row r="27" spans="1:12" s="27" customFormat="1" ht="15" customHeight="1">
      <c r="A27" s="10" t="s">
        <v>58</v>
      </c>
      <c r="B27" s="31"/>
      <c r="C27" s="32"/>
      <c r="D27" s="14">
        <f t="shared" si="0"/>
        <v>29497</v>
      </c>
      <c r="E27" s="13">
        <f>Sheet3!E40</f>
        <v>32</v>
      </c>
      <c r="F27" s="13">
        <f>Sheet3!F40</f>
        <v>29465</v>
      </c>
      <c r="G27" s="14">
        <f t="shared" si="5"/>
        <v>26789</v>
      </c>
      <c r="H27" s="13">
        <f>Sheet3!H40</f>
        <v>26</v>
      </c>
      <c r="I27" s="13">
        <f>Sheet3!I40</f>
        <v>26763</v>
      </c>
      <c r="J27" s="15">
        <f t="shared" si="6"/>
        <v>10.10862667512784</v>
      </c>
      <c r="K27" s="16">
        <f t="shared" si="7"/>
        <v>23.076923076923084</v>
      </c>
      <c r="L27" s="16">
        <f t="shared" si="8"/>
        <v>10.096028098494191</v>
      </c>
    </row>
    <row r="28" spans="1:12" s="8" customFormat="1" ht="15" customHeight="1">
      <c r="A28" s="48"/>
      <c r="B28" s="73" t="s">
        <v>23</v>
      </c>
      <c r="C28" s="74"/>
      <c r="D28" s="19">
        <f t="shared" si="0"/>
        <v>695</v>
      </c>
      <c r="E28" s="20">
        <f>Sheet3!E27</f>
        <v>0</v>
      </c>
      <c r="F28" s="20">
        <f>Sheet3!F27</f>
        <v>695</v>
      </c>
      <c r="G28" s="19">
        <f t="shared" si="5"/>
        <v>632</v>
      </c>
      <c r="H28" s="20">
        <f>Sheet3!H27</f>
        <v>0</v>
      </c>
      <c r="I28" s="20">
        <f>Sheet3!I27</f>
        <v>632</v>
      </c>
      <c r="J28" s="21">
        <f t="shared" si="6"/>
        <v>9.968354430379755</v>
      </c>
      <c r="K28" s="22" t="str">
        <f t="shared" si="7"/>
        <v>-</v>
      </c>
      <c r="L28" s="22">
        <f t="shared" si="8"/>
        <v>9.968354430379755</v>
      </c>
    </row>
    <row r="29" spans="1:12" s="8" customFormat="1" ht="15" customHeight="1">
      <c r="A29" s="48"/>
      <c r="B29" s="73" t="s">
        <v>24</v>
      </c>
      <c r="C29" s="74"/>
      <c r="D29" s="19">
        <f t="shared" si="0"/>
        <v>3793</v>
      </c>
      <c r="E29" s="20">
        <f>Sheet3!E28</f>
        <v>7</v>
      </c>
      <c r="F29" s="20">
        <f>Sheet3!F28</f>
        <v>3786</v>
      </c>
      <c r="G29" s="19">
        <f t="shared" si="5"/>
        <v>3541</v>
      </c>
      <c r="H29" s="20">
        <f>Sheet3!H28</f>
        <v>4</v>
      </c>
      <c r="I29" s="20">
        <f>Sheet3!I28</f>
        <v>3537</v>
      </c>
      <c r="J29" s="21">
        <f t="shared" si="6"/>
        <v>7.1166337192883455</v>
      </c>
      <c r="K29" s="22">
        <f t="shared" si="7"/>
        <v>75</v>
      </c>
      <c r="L29" s="22">
        <f t="shared" si="8"/>
        <v>7.0398642917726795</v>
      </c>
    </row>
    <row r="30" spans="1:12" s="8" customFormat="1" ht="15" customHeight="1">
      <c r="A30" s="48"/>
      <c r="B30" s="73" t="s">
        <v>25</v>
      </c>
      <c r="C30" s="74"/>
      <c r="D30" s="19">
        <f t="shared" si="0"/>
        <v>5998</v>
      </c>
      <c r="E30" s="20">
        <f>Sheet3!E29</f>
        <v>12</v>
      </c>
      <c r="F30" s="20">
        <f>Sheet3!F29</f>
        <v>5986</v>
      </c>
      <c r="G30" s="19">
        <f t="shared" si="5"/>
        <v>5526</v>
      </c>
      <c r="H30" s="20">
        <f>Sheet3!H29</f>
        <v>9</v>
      </c>
      <c r="I30" s="20">
        <f>Sheet3!I29</f>
        <v>5517</v>
      </c>
      <c r="J30" s="21">
        <f t="shared" si="6"/>
        <v>8.541440463264571</v>
      </c>
      <c r="K30" s="22">
        <f t="shared" si="7"/>
        <v>33.33333333333333</v>
      </c>
      <c r="L30" s="22">
        <f t="shared" si="8"/>
        <v>8.50099691861519</v>
      </c>
    </row>
    <row r="31" spans="1:12" s="8" customFormat="1" ht="15" customHeight="1">
      <c r="A31" s="48"/>
      <c r="B31" s="73" t="s">
        <v>26</v>
      </c>
      <c r="C31" s="74"/>
      <c r="D31" s="19">
        <f t="shared" si="0"/>
        <v>1887</v>
      </c>
      <c r="E31" s="20">
        <f>Sheet3!E30</f>
        <v>0</v>
      </c>
      <c r="F31" s="20">
        <f>Sheet3!F30</f>
        <v>1887</v>
      </c>
      <c r="G31" s="19">
        <f t="shared" si="5"/>
        <v>1651</v>
      </c>
      <c r="H31" s="20">
        <f>Sheet3!H30</f>
        <v>3</v>
      </c>
      <c r="I31" s="20">
        <f>Sheet3!I30</f>
        <v>1648</v>
      </c>
      <c r="J31" s="21">
        <f t="shared" si="6"/>
        <v>14.29436705027256</v>
      </c>
      <c r="K31" s="22">
        <f t="shared" si="7"/>
        <v>-100</v>
      </c>
      <c r="L31" s="22">
        <f t="shared" si="8"/>
        <v>14.502427184466015</v>
      </c>
    </row>
    <row r="32" spans="1:12" s="8" customFormat="1" ht="15" customHeight="1">
      <c r="A32" s="48"/>
      <c r="B32" s="73" t="s">
        <v>27</v>
      </c>
      <c r="C32" s="74"/>
      <c r="D32" s="19">
        <f t="shared" si="0"/>
        <v>2347</v>
      </c>
      <c r="E32" s="20">
        <f>Sheet3!E31</f>
        <v>3</v>
      </c>
      <c r="F32" s="20">
        <f>Sheet3!F31</f>
        <v>2344</v>
      </c>
      <c r="G32" s="19">
        <f t="shared" si="5"/>
        <v>2239</v>
      </c>
      <c r="H32" s="20">
        <f>Sheet3!H31</f>
        <v>0</v>
      </c>
      <c r="I32" s="20">
        <f>Sheet3!I31</f>
        <v>2239</v>
      </c>
      <c r="J32" s="21">
        <f t="shared" si="6"/>
        <v>4.823581956230449</v>
      </c>
      <c r="K32" s="22" t="str">
        <f t="shared" si="7"/>
        <v>-</v>
      </c>
      <c r="L32" s="22">
        <f t="shared" si="8"/>
        <v>4.689593568557382</v>
      </c>
    </row>
    <row r="33" spans="1:12" s="8" customFormat="1" ht="15" customHeight="1">
      <c r="A33" s="48"/>
      <c r="B33" s="73" t="s">
        <v>47</v>
      </c>
      <c r="C33" s="74"/>
      <c r="D33" s="19">
        <f t="shared" si="0"/>
        <v>952</v>
      </c>
      <c r="E33" s="20">
        <f>Sheet3!E32</f>
        <v>0</v>
      </c>
      <c r="F33" s="20">
        <f>Sheet3!F32</f>
        <v>952</v>
      </c>
      <c r="G33" s="19">
        <f t="shared" si="5"/>
        <v>917</v>
      </c>
      <c r="H33" s="20">
        <f>Sheet3!H32</f>
        <v>3</v>
      </c>
      <c r="I33" s="20">
        <f>Sheet3!I32</f>
        <v>914</v>
      </c>
      <c r="J33" s="21">
        <f t="shared" si="6"/>
        <v>3.8167938931297662</v>
      </c>
      <c r="K33" s="22">
        <f t="shared" si="7"/>
        <v>-100</v>
      </c>
      <c r="L33" s="22">
        <f t="shared" si="8"/>
        <v>4.157549234135671</v>
      </c>
    </row>
    <row r="34" spans="1:12" s="8" customFormat="1" ht="15" customHeight="1">
      <c r="A34" s="48"/>
      <c r="B34" s="73" t="s">
        <v>28</v>
      </c>
      <c r="C34" s="74"/>
      <c r="D34" s="19">
        <f t="shared" si="0"/>
        <v>1109</v>
      </c>
      <c r="E34" s="20">
        <f>Sheet3!E33</f>
        <v>0</v>
      </c>
      <c r="F34" s="20">
        <f>Sheet3!F33</f>
        <v>1109</v>
      </c>
      <c r="G34" s="19">
        <f t="shared" si="5"/>
        <v>948</v>
      </c>
      <c r="H34" s="20">
        <f>Sheet3!H33</f>
        <v>0</v>
      </c>
      <c r="I34" s="20">
        <f>Sheet3!I33</f>
        <v>948</v>
      </c>
      <c r="J34" s="21">
        <f t="shared" si="6"/>
        <v>16.983122362869207</v>
      </c>
      <c r="K34" s="22" t="str">
        <f t="shared" si="7"/>
        <v>-</v>
      </c>
      <c r="L34" s="22">
        <f t="shared" si="8"/>
        <v>16.983122362869207</v>
      </c>
    </row>
    <row r="35" spans="1:12" s="8" customFormat="1" ht="15" customHeight="1">
      <c r="A35" s="48"/>
      <c r="B35" s="73" t="s">
        <v>68</v>
      </c>
      <c r="C35" s="74"/>
      <c r="D35" s="19">
        <f t="shared" si="0"/>
        <v>5335</v>
      </c>
      <c r="E35" s="20">
        <f>Sheet3!E34</f>
        <v>7</v>
      </c>
      <c r="F35" s="20">
        <f>Sheet3!F34</f>
        <v>5328</v>
      </c>
      <c r="G35" s="19">
        <f t="shared" si="5"/>
        <v>5538</v>
      </c>
      <c r="H35" s="20">
        <f>Sheet3!H34</f>
        <v>5</v>
      </c>
      <c r="I35" s="20">
        <f>Sheet3!I34</f>
        <v>5533</v>
      </c>
      <c r="J35" s="21">
        <f t="shared" si="6"/>
        <v>-3.6655832430480317</v>
      </c>
      <c r="K35" s="22">
        <f t="shared" si="7"/>
        <v>39.99999999999999</v>
      </c>
      <c r="L35" s="22">
        <f t="shared" si="8"/>
        <v>-3.7050424724381026</v>
      </c>
    </row>
    <row r="36" spans="1:12" s="8" customFormat="1" ht="15" customHeight="1">
      <c r="A36" s="48"/>
      <c r="B36" s="73" t="s">
        <v>29</v>
      </c>
      <c r="C36" s="74"/>
      <c r="D36" s="19">
        <f t="shared" si="0"/>
        <v>676</v>
      </c>
      <c r="E36" s="20">
        <f>Sheet3!E35</f>
        <v>1</v>
      </c>
      <c r="F36" s="20">
        <f>Sheet3!F35</f>
        <v>675</v>
      </c>
      <c r="G36" s="19">
        <f t="shared" si="5"/>
        <v>662</v>
      </c>
      <c r="H36" s="20">
        <f>Sheet3!H35</f>
        <v>0</v>
      </c>
      <c r="I36" s="20">
        <f>Sheet3!I35</f>
        <v>662</v>
      </c>
      <c r="J36" s="21">
        <f t="shared" si="6"/>
        <v>2.114803625377637</v>
      </c>
      <c r="K36" s="22" t="str">
        <f t="shared" si="7"/>
        <v>-</v>
      </c>
      <c r="L36" s="22">
        <f t="shared" si="8"/>
        <v>1.9637462235649439</v>
      </c>
    </row>
    <row r="37" spans="1:12" s="8" customFormat="1" ht="15" customHeight="1">
      <c r="A37" s="48"/>
      <c r="B37" s="73" t="s">
        <v>30</v>
      </c>
      <c r="C37" s="74"/>
      <c r="D37" s="19">
        <f t="shared" si="0"/>
        <v>120</v>
      </c>
      <c r="E37" s="20">
        <f>Sheet3!E36</f>
        <v>0</v>
      </c>
      <c r="F37" s="20">
        <f>Sheet3!F36</f>
        <v>120</v>
      </c>
      <c r="G37" s="19">
        <f t="shared" si="5"/>
        <v>122</v>
      </c>
      <c r="H37" s="20">
        <f>Sheet3!H36</f>
        <v>0</v>
      </c>
      <c r="I37" s="20">
        <f>Sheet3!I36</f>
        <v>122</v>
      </c>
      <c r="J37" s="21">
        <f t="shared" si="6"/>
        <v>-1.6393442622950838</v>
      </c>
      <c r="K37" s="22" t="str">
        <f t="shared" si="7"/>
        <v>-</v>
      </c>
      <c r="L37" s="22">
        <f t="shared" si="8"/>
        <v>-1.6393442622950838</v>
      </c>
    </row>
    <row r="38" spans="1:12" s="8" customFormat="1" ht="15" customHeight="1">
      <c r="A38" s="54"/>
      <c r="B38" s="73" t="s">
        <v>31</v>
      </c>
      <c r="C38" s="74"/>
      <c r="D38" s="19">
        <f>E38+F38</f>
        <v>929</v>
      </c>
      <c r="E38" s="20">
        <f>Sheet3!E37</f>
        <v>0</v>
      </c>
      <c r="F38" s="20">
        <f>Sheet3!F37</f>
        <v>929</v>
      </c>
      <c r="G38" s="19">
        <f>H38+I38</f>
        <v>784</v>
      </c>
      <c r="H38" s="20">
        <f>Sheet3!H37</f>
        <v>0</v>
      </c>
      <c r="I38" s="20">
        <f>Sheet3!I37</f>
        <v>784</v>
      </c>
      <c r="J38" s="21">
        <f>IF(G38=0,"-",((D38/G38)-1)*100)</f>
        <v>18.494897959183664</v>
      </c>
      <c r="K38" s="22" t="str">
        <f>IF(H38=0,"-",((E38/H38)-1)*100)</f>
        <v>-</v>
      </c>
      <c r="L38" s="22">
        <f>IF(I38=0,"-",((F38/I38)-1)*100)</f>
        <v>18.494897959183664</v>
      </c>
    </row>
    <row r="39" spans="1:12" s="8" customFormat="1" ht="15" customHeight="1">
      <c r="A39" s="54"/>
      <c r="B39" s="73" t="s">
        <v>70</v>
      </c>
      <c r="C39" s="74"/>
      <c r="D39" s="19">
        <f t="shared" si="0"/>
        <v>868</v>
      </c>
      <c r="E39" s="20">
        <f>Sheet3!E38</f>
        <v>0</v>
      </c>
      <c r="F39" s="20">
        <f>Sheet3!F38</f>
        <v>868</v>
      </c>
      <c r="G39" s="19">
        <f t="shared" si="5"/>
        <v>709</v>
      </c>
      <c r="H39" s="20">
        <f>Sheet3!H38</f>
        <v>0</v>
      </c>
      <c r="I39" s="20">
        <f>Sheet3!I38</f>
        <v>709</v>
      </c>
      <c r="J39" s="21">
        <f t="shared" si="6"/>
        <v>22.425952045134</v>
      </c>
      <c r="K39" s="22" t="str">
        <f t="shared" si="7"/>
        <v>-</v>
      </c>
      <c r="L39" s="22">
        <f t="shared" si="8"/>
        <v>22.425952045134</v>
      </c>
    </row>
    <row r="40" spans="1:12" s="8" customFormat="1" ht="15" customHeight="1">
      <c r="A40" s="55"/>
      <c r="B40" s="75" t="s">
        <v>59</v>
      </c>
      <c r="C40" s="76"/>
      <c r="D40" s="28">
        <f t="shared" si="0"/>
        <v>4788</v>
      </c>
      <c r="E40" s="20">
        <f>Sheet3!E39</f>
        <v>2</v>
      </c>
      <c r="F40" s="20">
        <f>Sheet3!F39</f>
        <v>4786</v>
      </c>
      <c r="G40" s="28">
        <f t="shared" si="5"/>
        <v>3520</v>
      </c>
      <c r="H40" s="20">
        <f>Sheet3!H39</f>
        <v>2</v>
      </c>
      <c r="I40" s="20">
        <f>Sheet3!I39</f>
        <v>3518</v>
      </c>
      <c r="J40" s="29">
        <f t="shared" si="6"/>
        <v>36.02272727272726</v>
      </c>
      <c r="K40" s="30">
        <f t="shared" si="7"/>
        <v>0</v>
      </c>
      <c r="L40" s="30">
        <f t="shared" si="8"/>
        <v>36.04320636725413</v>
      </c>
    </row>
    <row r="41" spans="1:12" s="27" customFormat="1" ht="15" customHeight="1">
      <c r="A41" s="10" t="s">
        <v>60</v>
      </c>
      <c r="B41" s="10"/>
      <c r="C41" s="26"/>
      <c r="D41" s="14">
        <f t="shared" si="0"/>
        <v>8891</v>
      </c>
      <c r="E41" s="13">
        <f>Sheet3!E44</f>
        <v>40</v>
      </c>
      <c r="F41" s="13">
        <f>Sheet3!F44</f>
        <v>8851</v>
      </c>
      <c r="G41" s="14">
        <f t="shared" si="5"/>
        <v>7979</v>
      </c>
      <c r="H41" s="13">
        <f>Sheet3!H44</f>
        <v>39</v>
      </c>
      <c r="I41" s="13">
        <f>Sheet3!I44</f>
        <v>7940</v>
      </c>
      <c r="J41" s="15">
        <f t="shared" si="6"/>
        <v>11.430003759869667</v>
      </c>
      <c r="K41" s="16">
        <f t="shared" si="7"/>
        <v>2.564102564102555</v>
      </c>
      <c r="L41" s="16">
        <f t="shared" si="8"/>
        <v>11.473551637279588</v>
      </c>
    </row>
    <row r="42" spans="1:12" s="8" customFormat="1" ht="15" customHeight="1">
      <c r="A42" s="48"/>
      <c r="B42" s="73" t="s">
        <v>34</v>
      </c>
      <c r="C42" s="74"/>
      <c r="D42" s="19">
        <f t="shared" si="0"/>
        <v>7527</v>
      </c>
      <c r="E42" s="20">
        <f>Sheet3!E41</f>
        <v>34</v>
      </c>
      <c r="F42" s="20">
        <f>Sheet3!F41</f>
        <v>7493</v>
      </c>
      <c r="G42" s="19">
        <f t="shared" si="5"/>
        <v>6754</v>
      </c>
      <c r="H42" s="20">
        <f>Sheet3!H41</f>
        <v>31</v>
      </c>
      <c r="I42" s="20">
        <f>Sheet3!I41</f>
        <v>6723</v>
      </c>
      <c r="J42" s="21">
        <f t="shared" si="6"/>
        <v>11.445069588392066</v>
      </c>
      <c r="K42" s="22">
        <f t="shared" si="7"/>
        <v>9.677419354838701</v>
      </c>
      <c r="L42" s="22">
        <f t="shared" si="8"/>
        <v>11.45322028856166</v>
      </c>
    </row>
    <row r="43" spans="1:12" s="8" customFormat="1" ht="15" customHeight="1">
      <c r="A43" s="48"/>
      <c r="B43" s="73" t="s">
        <v>35</v>
      </c>
      <c r="C43" s="74"/>
      <c r="D43" s="19">
        <f t="shared" si="0"/>
        <v>1212</v>
      </c>
      <c r="E43" s="20">
        <f>Sheet3!E42</f>
        <v>3</v>
      </c>
      <c r="F43" s="20">
        <f>Sheet3!F42</f>
        <v>1209</v>
      </c>
      <c r="G43" s="19">
        <f t="shared" si="5"/>
        <v>1079</v>
      </c>
      <c r="H43" s="20">
        <f>Sheet3!H42</f>
        <v>6</v>
      </c>
      <c r="I43" s="20">
        <f>Sheet3!I42</f>
        <v>1073</v>
      </c>
      <c r="J43" s="21">
        <f t="shared" si="6"/>
        <v>12.32622798887859</v>
      </c>
      <c r="K43" s="22">
        <f t="shared" si="7"/>
        <v>-50</v>
      </c>
      <c r="L43" s="22">
        <f t="shared" si="8"/>
        <v>12.674743709226476</v>
      </c>
    </row>
    <row r="44" spans="1:12" s="8" customFormat="1" ht="15" customHeight="1">
      <c r="A44" s="56"/>
      <c r="B44" s="75" t="s">
        <v>61</v>
      </c>
      <c r="C44" s="76"/>
      <c r="D44" s="28">
        <f t="shared" si="0"/>
        <v>152</v>
      </c>
      <c r="E44" s="20">
        <f>Sheet3!E43</f>
        <v>3</v>
      </c>
      <c r="F44" s="20">
        <f>Sheet3!F43</f>
        <v>149</v>
      </c>
      <c r="G44" s="28">
        <f t="shared" si="5"/>
        <v>146</v>
      </c>
      <c r="H44" s="20">
        <f>Sheet3!H43</f>
        <v>2</v>
      </c>
      <c r="I44" s="20">
        <f>Sheet3!I43</f>
        <v>144</v>
      </c>
      <c r="J44" s="29">
        <f t="shared" si="6"/>
        <v>4.109589041095885</v>
      </c>
      <c r="K44" s="30">
        <f t="shared" si="7"/>
        <v>50</v>
      </c>
      <c r="L44" s="30">
        <f t="shared" si="8"/>
        <v>3.472222222222232</v>
      </c>
    </row>
    <row r="45" spans="1:12" s="27" customFormat="1" ht="15" customHeight="1">
      <c r="A45" s="10" t="s">
        <v>62</v>
      </c>
      <c r="B45" s="10"/>
      <c r="C45" s="26"/>
      <c r="D45" s="14">
        <f t="shared" si="0"/>
        <v>841</v>
      </c>
      <c r="E45" s="13">
        <f>Sheet3!E47</f>
        <v>8</v>
      </c>
      <c r="F45" s="13">
        <f>Sheet3!F47</f>
        <v>833</v>
      </c>
      <c r="G45" s="14">
        <f t="shared" si="5"/>
        <v>785</v>
      </c>
      <c r="H45" s="13">
        <f>Sheet3!H47</f>
        <v>3</v>
      </c>
      <c r="I45" s="13">
        <f>Sheet3!I47</f>
        <v>782</v>
      </c>
      <c r="J45" s="15">
        <f t="shared" si="6"/>
        <v>7.133757961783438</v>
      </c>
      <c r="K45" s="16">
        <f t="shared" si="7"/>
        <v>166.66666666666666</v>
      </c>
      <c r="L45" s="16">
        <f t="shared" si="8"/>
        <v>6.521739130434789</v>
      </c>
    </row>
    <row r="46" spans="1:12" s="8" customFormat="1" ht="15" customHeight="1">
      <c r="A46" s="48"/>
      <c r="B46" s="73" t="s">
        <v>38</v>
      </c>
      <c r="C46" s="74"/>
      <c r="D46" s="19">
        <f t="shared" si="0"/>
        <v>340</v>
      </c>
      <c r="E46" s="20">
        <f>Sheet3!E45</f>
        <v>6</v>
      </c>
      <c r="F46" s="20">
        <f>Sheet3!F45</f>
        <v>334</v>
      </c>
      <c r="G46" s="19">
        <f t="shared" si="5"/>
        <v>339</v>
      </c>
      <c r="H46" s="20">
        <f>Sheet3!H45</f>
        <v>3</v>
      </c>
      <c r="I46" s="20">
        <f>Sheet3!I45</f>
        <v>336</v>
      </c>
      <c r="J46" s="21">
        <f t="shared" si="6"/>
        <v>0.2949852507374562</v>
      </c>
      <c r="K46" s="22">
        <f t="shared" si="7"/>
        <v>100</v>
      </c>
      <c r="L46" s="22">
        <f t="shared" si="8"/>
        <v>-0.5952380952380931</v>
      </c>
    </row>
    <row r="47" spans="1:12" s="8" customFormat="1" ht="15" customHeight="1">
      <c r="A47" s="56"/>
      <c r="B47" s="75" t="s">
        <v>63</v>
      </c>
      <c r="C47" s="76"/>
      <c r="D47" s="28">
        <f t="shared" si="0"/>
        <v>501</v>
      </c>
      <c r="E47" s="20">
        <f>Sheet3!E46</f>
        <v>2</v>
      </c>
      <c r="F47" s="20">
        <f>Sheet3!F46</f>
        <v>499</v>
      </c>
      <c r="G47" s="28">
        <f t="shared" si="5"/>
        <v>446</v>
      </c>
      <c r="H47" s="20">
        <f>Sheet3!H46</f>
        <v>0</v>
      </c>
      <c r="I47" s="20">
        <f>Sheet3!I46</f>
        <v>446</v>
      </c>
      <c r="J47" s="29">
        <f t="shared" si="6"/>
        <v>12.331838565022423</v>
      </c>
      <c r="K47" s="30" t="str">
        <f t="shared" si="7"/>
        <v>-</v>
      </c>
      <c r="L47" s="30">
        <f t="shared" si="8"/>
        <v>11.88340807174888</v>
      </c>
    </row>
    <row r="48" spans="1:12" s="8" customFormat="1" ht="15" customHeight="1">
      <c r="A48" s="33" t="s">
        <v>41</v>
      </c>
      <c r="B48" s="34"/>
      <c r="C48" s="35"/>
      <c r="D48" s="36">
        <f t="shared" si="0"/>
        <v>137</v>
      </c>
      <c r="E48" s="37">
        <f>Sheet3!E48</f>
        <v>66</v>
      </c>
      <c r="F48" s="37">
        <f>Sheet3!F48</f>
        <v>71</v>
      </c>
      <c r="G48" s="36">
        <f t="shared" si="5"/>
        <v>169</v>
      </c>
      <c r="H48" s="37">
        <f>Sheet3!H48</f>
        <v>78</v>
      </c>
      <c r="I48" s="37">
        <f>Sheet3!I48</f>
        <v>91</v>
      </c>
      <c r="J48" s="38">
        <f t="shared" si="6"/>
        <v>-18.934911242603548</v>
      </c>
      <c r="K48" s="39">
        <f t="shared" si="7"/>
        <v>-15.384615384615385</v>
      </c>
      <c r="L48" s="39">
        <f t="shared" si="8"/>
        <v>-21.978021978021978</v>
      </c>
    </row>
    <row r="49" spans="1:14" s="27" customFormat="1" ht="15" customHeight="1">
      <c r="A49" s="40" t="s">
        <v>42</v>
      </c>
      <c r="B49" s="41"/>
      <c r="C49" s="42"/>
      <c r="D49" s="36">
        <f t="shared" si="0"/>
        <v>891157</v>
      </c>
      <c r="E49" s="43">
        <f>Sheet3!E49</f>
        <v>316612</v>
      </c>
      <c r="F49" s="43">
        <f>Sheet3!F49</f>
        <v>574545</v>
      </c>
      <c r="G49" s="36">
        <f t="shared" si="5"/>
        <v>939483</v>
      </c>
      <c r="H49" s="43">
        <f>Sheet3!H49</f>
        <v>463566</v>
      </c>
      <c r="I49" s="43">
        <f>Sheet3!I49</f>
        <v>475917</v>
      </c>
      <c r="J49" s="38">
        <f t="shared" si="6"/>
        <v>-5.143892970921238</v>
      </c>
      <c r="K49" s="44">
        <f t="shared" si="7"/>
        <v>-31.70077184262866</v>
      </c>
      <c r="L49" s="44">
        <f t="shared" si="8"/>
        <v>20.723781667811814</v>
      </c>
      <c r="N49" s="45"/>
    </row>
    <row r="50" s="1" customFormat="1" ht="15" customHeight="1">
      <c r="A50" s="58" t="s">
        <v>65</v>
      </c>
    </row>
    <row r="51" s="1" customFormat="1" ht="15" customHeight="1">
      <c r="A51" s="58" t="s">
        <v>80</v>
      </c>
    </row>
    <row r="52" spans="1:6" ht="15" customHeight="1">
      <c r="A52" s="83" t="s">
        <v>81</v>
      </c>
      <c r="B52" s="83"/>
      <c r="C52" s="83"/>
      <c r="D52" s="83"/>
      <c r="E52" s="83"/>
      <c r="F52" s="83"/>
    </row>
  </sheetData>
  <sheetProtection/>
  <mergeCells count="37">
    <mergeCell ref="A52:F52"/>
    <mergeCell ref="B42:C42"/>
    <mergeCell ref="B43:C43"/>
    <mergeCell ref="B37:C37"/>
    <mergeCell ref="B35:C35"/>
    <mergeCell ref="B39:C39"/>
    <mergeCell ref="B38:C38"/>
    <mergeCell ref="B19:C19"/>
    <mergeCell ref="B44:C44"/>
    <mergeCell ref="B47:C47"/>
    <mergeCell ref="B31:C31"/>
    <mergeCell ref="B30:C30"/>
    <mergeCell ref="B21:C21"/>
    <mergeCell ref="B22:C22"/>
    <mergeCell ref="B23:C23"/>
    <mergeCell ref="B32:C32"/>
    <mergeCell ref="B34:C34"/>
    <mergeCell ref="B46:C46"/>
    <mergeCell ref="B7:C7"/>
    <mergeCell ref="B25:C25"/>
    <mergeCell ref="B28:C28"/>
    <mergeCell ref="B29:C29"/>
    <mergeCell ref="B26:C26"/>
    <mergeCell ref="B9:C9"/>
    <mergeCell ref="B24:C24"/>
    <mergeCell ref="B8:C8"/>
    <mergeCell ref="B10:C10"/>
    <mergeCell ref="A1:L1"/>
    <mergeCell ref="B33:C33"/>
    <mergeCell ref="B36:C36"/>
    <mergeCell ref="B40:C40"/>
    <mergeCell ref="B6:C6"/>
    <mergeCell ref="B5:C5"/>
    <mergeCell ref="A2:C3"/>
    <mergeCell ref="D2:F2"/>
    <mergeCell ref="G2:I2"/>
    <mergeCell ref="J2:L2"/>
  </mergeCells>
  <printOptions horizontalCentered="1"/>
  <pageMargins left="0.3937007874015748" right="0.3937007874015748" top="0.31" bottom="0.1968503937007874" header="0.3937007874015748" footer="0.29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王嬌麗</cp:lastModifiedBy>
  <cp:lastPrinted>2016-12-15T02:16:49Z</cp:lastPrinted>
  <dcterms:created xsi:type="dcterms:W3CDTF">2000-09-20T06:55:14Z</dcterms:created>
  <dcterms:modified xsi:type="dcterms:W3CDTF">2016-12-15T06:01:45Z</dcterms:modified>
  <cp:category/>
  <cp:version/>
  <cp:contentType/>
  <cp:contentStatus/>
</cp:coreProperties>
</file>