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'Sheet3'!$A$4:$F$49</definedName>
    <definedName name="外部資料_1" localSheetId="2">'月刊用格式'!$A$5:$F$49</definedName>
    <definedName name="外部資料_2" localSheetId="1">'Sheet3'!$H$4:$I$49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<sst xmlns="http://schemas.openxmlformats.org/spreadsheetml/2006/main" count="124" uniqueCount="82">
  <si>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</si>
  <si>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</si>
  <si>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</si>
  <si>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</si>
  <si>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</si>
  <si>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</si>
  <si>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</si>
  <si>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</si>
  <si>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</si>
  <si>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</si>
  <si>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</si>
  <si>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</si>
  <si>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</si>
  <si>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</si>
  <si>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</si>
  <si>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</si>
  <si>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</si>
  <si>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</si>
  <si>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</si>
  <si>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</si>
  <si>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</si>
  <si>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</si>
  <si>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</si>
  <si>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</si>
  <si>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</si>
  <si>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</si>
  <si>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</si>
  <si>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</si>
  <si>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</si>
  <si>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</si>
  <si>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</si>
  <si>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</si>
  <si>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</si>
  <si>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</si>
  <si>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</si>
  <si>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</si>
  <si>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</si>
  <si>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</si>
  <si>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</si>
  <si>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</si>
  <si>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</si>
  <si>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</si>
  <si>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</si>
  <si>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</si>
  <si>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</si>
  <si>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</si>
  <si>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</si>
  <si>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</si>
  <si>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</si>
  <si>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</si>
  <si>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</si>
  <si>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</si>
  <si>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</si>
  <si>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</si>
  <si>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</si>
  <si>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</si>
  <si>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</si>
  <si>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</si>
  <si>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</si>
  <si>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</si>
  <si>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</si>
  <si>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</si>
  <si>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</si>
  <si>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</si>
  <si>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</si>
  <si>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</si>
  <si>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</si>
  <si>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</si>
  <si>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</si>
  <si>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</si>
  <si>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</si>
  <si>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</si>
  <si>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註1: 本表華僑旅客包含持入境特別簽證之大陸地區、港澳居民，及長期旅居境外之無戶籍國民。</t>
  </si>
  <si>
    <t>106</t>
  </si>
  <si>
    <t>March</t>
  </si>
  <si>
    <t>3</t>
  </si>
  <si>
    <t>韓國 Korea,Republic of</t>
  </si>
  <si>
    <t>美國 United States of America</t>
  </si>
  <si>
    <t>英國 United Kingdom</t>
  </si>
  <si>
    <t>俄羅斯 Russian Federation</t>
  </si>
  <si>
    <t>註2: 外籍勞工人次(含印尼、馬來西亞、菲律賓、泰國及越南)以持R簽證(停留6個月以上)入境人次計算, 106年3月計25,802人次。</t>
  </si>
  <si>
    <t>註3: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</si>
</sst>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73</v>
      </c>
    </row>
    <row r="3" ht="15.75">
      <c r="A3" t="s">
        <v>74</v>
      </c>
    </row>
    <row r="4" ht="15.7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1">
      <selection activeCell="H28" sqref="H28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69" t="str">
        <f>"表1-2  "&amp;Sheet1!A1&amp;"年"&amp;Sheet1!A4&amp;"月來臺旅客人數及成長率－按居住地分
Table 1-2 Visitor Arrivals by Residence,
 "&amp;Sheet1!A3&amp;", "&amp;Sheet1!A1+1911</f>
        <v>表1-2  106年3月來臺旅客人數及成長率－按居住地分
Table 1-2 Visitor Arrivals by Residence,
 March, 2017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7.75" customHeight="1">
      <c r="A2" s="70" t="s">
        <v>71</v>
      </c>
      <c r="B2" s="70"/>
      <c r="C2" s="70"/>
      <c r="D2" s="70" t="str">
        <f>Sheet1!A1&amp;"年"&amp;Sheet1!A4&amp;"月 "&amp;Sheet1!A3&amp;", "&amp;Sheet1!A1+1911</f>
        <v>106年3月 March, 2017</v>
      </c>
      <c r="E2" s="70"/>
      <c r="F2" s="70"/>
      <c r="G2" s="70" t="str">
        <f>Sheet1!A1-1&amp;"年"&amp;Sheet1!A4&amp;"月 "&amp;Sheet1!A3&amp;", "&amp;Sheet1!A1-1+1911</f>
        <v>105年3月 March, 2016</v>
      </c>
      <c r="H2" s="70"/>
      <c r="I2" s="70"/>
      <c r="J2" s="71" t="s">
        <v>68</v>
      </c>
      <c r="K2" s="71"/>
      <c r="L2" s="71"/>
    </row>
    <row r="3" spans="1:12" s="1" customFormat="1" ht="41.25" customHeight="1">
      <c r="A3" s="70"/>
      <c r="B3" s="70"/>
      <c r="C3" s="70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61" t="s">
        <v>0</v>
      </c>
      <c r="B4" s="59" t="s">
        <v>48</v>
      </c>
      <c r="C4" s="60"/>
      <c r="D4" s="3">
        <f aca="true" t="shared" si="0" ref="D4:D49">E4+F4</f>
        <v>124044</v>
      </c>
      <c r="E4" s="3">
        <v>113855</v>
      </c>
      <c r="F4" s="3">
        <v>10189</v>
      </c>
      <c r="G4" s="3">
        <f aca="true" t="shared" si="1" ref="G4:G49">H4+I4</f>
        <v>164894</v>
      </c>
      <c r="H4" s="3">
        <v>152703</v>
      </c>
      <c r="I4" s="3">
        <v>12191</v>
      </c>
      <c r="J4" s="4">
        <f>IF(G4=0,"-",((D4/G4)-1)*100)</f>
        <v>-24.773490848666412</v>
      </c>
      <c r="K4" s="4">
        <f>IF(H4=0,"-",((E4/H4)-1)*100)</f>
        <v>-25.440233656182265</v>
      </c>
      <c r="L4" s="4">
        <f>IF(I4=0,"-",((F4/I4)-1)*100)</f>
        <v>-16.42195061930932</v>
      </c>
    </row>
    <row r="5" spans="1:12" s="1" customFormat="1" ht="15" customHeight="1">
      <c r="A5" s="62"/>
      <c r="B5" s="59" t="s">
        <v>49</v>
      </c>
      <c r="C5" s="60"/>
      <c r="D5" s="3">
        <f t="shared" si="0"/>
        <v>201599</v>
      </c>
      <c r="E5" s="3">
        <v>198525</v>
      </c>
      <c r="F5" s="3">
        <v>3074</v>
      </c>
      <c r="G5" s="3">
        <f t="shared" si="1"/>
        <v>363878</v>
      </c>
      <c r="H5" s="3">
        <v>360326</v>
      </c>
      <c r="I5" s="3">
        <v>3552</v>
      </c>
      <c r="J5" s="4">
        <f aca="true" t="shared" si="2" ref="J5:J49">IF(G5=0,"-",((D5/G5)-1)*100)</f>
        <v>-44.59709023353982</v>
      </c>
      <c r="K5" s="4">
        <f aca="true" t="shared" si="3" ref="K5:K49">IF(H5=0,"-",((E5/H5)-1)*100)</f>
        <v>-44.904059102035376</v>
      </c>
      <c r="L5" s="4">
        <f aca="true" t="shared" si="4" ref="L5:L49">IF(I5=0,"-",((F5/I5)-1)*100)</f>
        <v>-13.457207207207212</v>
      </c>
    </row>
    <row r="6" spans="1:12" s="1" customFormat="1" ht="15" customHeight="1">
      <c r="A6" s="62"/>
      <c r="B6" s="59" t="s">
        <v>6</v>
      </c>
      <c r="C6" s="60"/>
      <c r="D6" s="3">
        <f t="shared" si="0"/>
        <v>197824</v>
      </c>
      <c r="E6" s="3">
        <v>150</v>
      </c>
      <c r="F6" s="3">
        <v>197674</v>
      </c>
      <c r="G6" s="3">
        <f t="shared" si="1"/>
        <v>198744</v>
      </c>
      <c r="H6" s="3">
        <v>155</v>
      </c>
      <c r="I6" s="3">
        <v>198589</v>
      </c>
      <c r="J6" s="4">
        <f t="shared" si="2"/>
        <v>-0.46290705631365503</v>
      </c>
      <c r="K6" s="4">
        <f t="shared" si="3"/>
        <v>-3.2258064516129004</v>
      </c>
      <c r="L6" s="4">
        <f t="shared" si="4"/>
        <v>-0.46075059545090946</v>
      </c>
    </row>
    <row r="7" spans="1:12" s="1" customFormat="1" ht="15" customHeight="1">
      <c r="A7" s="62"/>
      <c r="B7" s="59" t="s">
        <v>76</v>
      </c>
      <c r="C7" s="60"/>
      <c r="D7" s="3">
        <f t="shared" si="0"/>
        <v>86945</v>
      </c>
      <c r="E7" s="3">
        <v>324</v>
      </c>
      <c r="F7" s="3">
        <v>86621</v>
      </c>
      <c r="G7" s="3">
        <f t="shared" si="1"/>
        <v>56442</v>
      </c>
      <c r="H7" s="3">
        <v>235</v>
      </c>
      <c r="I7" s="3">
        <v>56207</v>
      </c>
      <c r="J7" s="4">
        <f t="shared" si="2"/>
        <v>54.043088480209775</v>
      </c>
      <c r="K7" s="4">
        <f t="shared" si="3"/>
        <v>37.87234042553192</v>
      </c>
      <c r="L7" s="4">
        <f t="shared" si="4"/>
        <v>54.11069795577064</v>
      </c>
    </row>
    <row r="8" spans="1:12" s="1" customFormat="1" ht="15" customHeight="1">
      <c r="A8" s="62"/>
      <c r="B8" s="59" t="s">
        <v>7</v>
      </c>
      <c r="C8" s="60"/>
      <c r="D8" s="3">
        <f t="shared" si="0"/>
        <v>3278</v>
      </c>
      <c r="E8" s="3">
        <v>4</v>
      </c>
      <c r="F8" s="3">
        <v>3274</v>
      </c>
      <c r="G8" s="3">
        <f t="shared" si="1"/>
        <v>3069</v>
      </c>
      <c r="H8" s="3">
        <v>5</v>
      </c>
      <c r="I8" s="3">
        <v>3064</v>
      </c>
      <c r="J8" s="4">
        <f t="shared" si="2"/>
        <v>6.810035842293916</v>
      </c>
      <c r="K8" s="4">
        <f t="shared" si="3"/>
        <v>-19.999999999999996</v>
      </c>
      <c r="L8" s="4">
        <f t="shared" si="4"/>
        <v>6.8537859007832935</v>
      </c>
    </row>
    <row r="9" spans="1:12" s="1" customFormat="1" ht="15" customHeight="1">
      <c r="A9" s="62"/>
      <c r="B9" s="59" t="s">
        <v>8</v>
      </c>
      <c r="C9" s="60"/>
      <c r="D9" s="3">
        <f t="shared" si="0"/>
        <v>2260</v>
      </c>
      <c r="E9" s="3">
        <v>6</v>
      </c>
      <c r="F9" s="3">
        <v>2254</v>
      </c>
      <c r="G9" s="3">
        <f t="shared" si="1"/>
        <v>1948</v>
      </c>
      <c r="H9" s="3">
        <v>6</v>
      </c>
      <c r="I9" s="3">
        <v>1942</v>
      </c>
      <c r="J9" s="4">
        <f t="shared" si="2"/>
        <v>16.016427104722798</v>
      </c>
      <c r="K9" s="4">
        <f t="shared" si="3"/>
        <v>0</v>
      </c>
      <c r="L9" s="4">
        <f t="shared" si="4"/>
        <v>16.065911431513904</v>
      </c>
    </row>
    <row r="10" spans="1:12" s="1" customFormat="1" ht="15" customHeight="1">
      <c r="A10" s="62"/>
      <c r="B10" s="61" t="s">
        <v>1</v>
      </c>
      <c r="C10" s="57" t="s">
        <v>9</v>
      </c>
      <c r="D10" s="3">
        <f t="shared" si="0"/>
        <v>54734</v>
      </c>
      <c r="E10" s="3">
        <v>46</v>
      </c>
      <c r="F10" s="3">
        <v>54688</v>
      </c>
      <c r="G10" s="3">
        <f t="shared" si="1"/>
        <v>47488</v>
      </c>
      <c r="H10" s="3">
        <v>51</v>
      </c>
      <c r="I10" s="3">
        <v>47437</v>
      </c>
      <c r="J10" s="4">
        <f t="shared" si="2"/>
        <v>15.258591644204845</v>
      </c>
      <c r="K10" s="4">
        <f t="shared" si="3"/>
        <v>-9.80392156862745</v>
      </c>
      <c r="L10" s="4">
        <f t="shared" si="4"/>
        <v>15.285536606446449</v>
      </c>
    </row>
    <row r="11" spans="1:12" s="1" customFormat="1" ht="15" customHeight="1">
      <c r="A11" s="62"/>
      <c r="B11" s="62"/>
      <c r="C11" s="57" t="s">
        <v>10</v>
      </c>
      <c r="D11" s="3">
        <f t="shared" si="0"/>
        <v>42052</v>
      </c>
      <c r="E11" s="3">
        <v>26</v>
      </c>
      <c r="F11" s="3">
        <v>42026</v>
      </c>
      <c r="G11" s="3">
        <f t="shared" si="1"/>
        <v>38377</v>
      </c>
      <c r="H11" s="3">
        <v>26</v>
      </c>
      <c r="I11" s="3">
        <v>38351</v>
      </c>
      <c r="J11" s="4">
        <f t="shared" si="2"/>
        <v>9.576048153842143</v>
      </c>
      <c r="K11" s="4">
        <f t="shared" si="3"/>
        <v>0</v>
      </c>
      <c r="L11" s="4">
        <f t="shared" si="4"/>
        <v>9.582540220593994</v>
      </c>
    </row>
    <row r="12" spans="1:12" s="1" customFormat="1" ht="15" customHeight="1">
      <c r="A12" s="62"/>
      <c r="B12" s="62"/>
      <c r="C12" s="57" t="s">
        <v>11</v>
      </c>
      <c r="D12" s="3">
        <f t="shared" si="0"/>
        <v>14943</v>
      </c>
      <c r="E12" s="3">
        <v>42</v>
      </c>
      <c r="F12" s="3">
        <v>14901</v>
      </c>
      <c r="G12" s="3">
        <f t="shared" si="1"/>
        <v>14226</v>
      </c>
      <c r="H12" s="3">
        <v>26</v>
      </c>
      <c r="I12" s="3">
        <v>14200</v>
      </c>
      <c r="J12" s="4">
        <f t="shared" si="2"/>
        <v>5.0400674820750835</v>
      </c>
      <c r="K12" s="4">
        <f t="shared" si="3"/>
        <v>61.53846153846154</v>
      </c>
      <c r="L12" s="4">
        <f t="shared" si="4"/>
        <v>4.936619718309854</v>
      </c>
    </row>
    <row r="13" spans="1:12" s="1" customFormat="1" ht="15" customHeight="1">
      <c r="A13" s="62"/>
      <c r="B13" s="62"/>
      <c r="C13" s="57" t="s">
        <v>12</v>
      </c>
      <c r="D13" s="3">
        <f t="shared" si="0"/>
        <v>24374</v>
      </c>
      <c r="E13" s="3">
        <v>240</v>
      </c>
      <c r="F13" s="3">
        <v>24134</v>
      </c>
      <c r="G13" s="3">
        <f t="shared" si="1"/>
        <v>13910</v>
      </c>
      <c r="H13" s="3">
        <v>219</v>
      </c>
      <c r="I13" s="3">
        <v>13691</v>
      </c>
      <c r="J13" s="4">
        <f t="shared" si="2"/>
        <v>75.22645578720346</v>
      </c>
      <c r="K13" s="4">
        <f t="shared" si="3"/>
        <v>9.589041095890405</v>
      </c>
      <c r="L13" s="4">
        <f t="shared" si="4"/>
        <v>76.27638594697245</v>
      </c>
    </row>
    <row r="14" spans="1:12" s="1" customFormat="1" ht="15" customHeight="1">
      <c r="A14" s="62"/>
      <c r="B14" s="62"/>
      <c r="C14" s="57" t="s">
        <v>13</v>
      </c>
      <c r="D14" s="3">
        <f t="shared" si="0"/>
        <v>31346</v>
      </c>
      <c r="E14" s="3">
        <v>48</v>
      </c>
      <c r="F14" s="3">
        <v>31298</v>
      </c>
      <c r="G14" s="3">
        <f t="shared" si="1"/>
        <v>15922</v>
      </c>
      <c r="H14" s="3">
        <v>53</v>
      </c>
      <c r="I14" s="3">
        <v>15869</v>
      </c>
      <c r="J14" s="4">
        <f t="shared" si="2"/>
        <v>96.87225222961939</v>
      </c>
      <c r="K14" s="4">
        <f t="shared" si="3"/>
        <v>-9.433962264150942</v>
      </c>
      <c r="L14" s="4">
        <f t="shared" si="4"/>
        <v>97.22729850652215</v>
      </c>
    </row>
    <row r="15" spans="1:12" s="1" customFormat="1" ht="15" customHeight="1">
      <c r="A15" s="62"/>
      <c r="B15" s="62"/>
      <c r="C15" s="57" t="s">
        <v>65</v>
      </c>
      <c r="D15" s="3">
        <f t="shared" si="0"/>
        <v>33793</v>
      </c>
      <c r="E15" s="3">
        <v>343</v>
      </c>
      <c r="F15" s="3">
        <v>33450</v>
      </c>
      <c r="G15" s="3">
        <f t="shared" si="1"/>
        <v>14437</v>
      </c>
      <c r="H15" s="3">
        <v>552</v>
      </c>
      <c r="I15" s="3">
        <v>13885</v>
      </c>
      <c r="J15" s="4">
        <f t="shared" si="2"/>
        <v>134.0721756597631</v>
      </c>
      <c r="K15" s="4">
        <f t="shared" si="3"/>
        <v>-37.86231884057971</v>
      </c>
      <c r="L15" s="4">
        <f t="shared" si="4"/>
        <v>140.9074540871444</v>
      </c>
    </row>
    <row r="16" spans="1:12" s="1" customFormat="1" ht="15" customHeight="1">
      <c r="A16" s="62"/>
      <c r="B16" s="62"/>
      <c r="C16" s="57" t="s">
        <v>14</v>
      </c>
      <c r="D16" s="3">
        <f t="shared" si="0"/>
        <v>1525</v>
      </c>
      <c r="E16" s="3">
        <v>25</v>
      </c>
      <c r="F16" s="3">
        <v>1500</v>
      </c>
      <c r="G16" s="3">
        <f t="shared" si="1"/>
        <v>1350</v>
      </c>
      <c r="H16" s="3">
        <v>47</v>
      </c>
      <c r="I16" s="3">
        <v>1303</v>
      </c>
      <c r="J16" s="4">
        <f t="shared" si="2"/>
        <v>12.962962962962955</v>
      </c>
      <c r="K16" s="4">
        <f t="shared" si="3"/>
        <v>-46.808510638297875</v>
      </c>
      <c r="L16" s="4">
        <f t="shared" si="4"/>
        <v>15.118956254796622</v>
      </c>
    </row>
    <row r="17" spans="1:12" s="1" customFormat="1" ht="15" customHeight="1">
      <c r="A17" s="62"/>
      <c r="B17" s="63"/>
      <c r="C17" s="57" t="s">
        <v>43</v>
      </c>
      <c r="D17" s="3">
        <f t="shared" si="0"/>
        <v>202767</v>
      </c>
      <c r="E17" s="3">
        <v>770</v>
      </c>
      <c r="F17" s="3">
        <v>201997</v>
      </c>
      <c r="G17" s="3">
        <f t="shared" si="1"/>
        <v>145710</v>
      </c>
      <c r="H17" s="3">
        <v>974</v>
      </c>
      <c r="I17" s="3">
        <v>144736</v>
      </c>
      <c r="J17" s="4">
        <f t="shared" si="2"/>
        <v>39.15791640930615</v>
      </c>
      <c r="K17" s="4">
        <f t="shared" si="3"/>
        <v>-20.944558521560573</v>
      </c>
      <c r="L17" s="4">
        <f t="shared" si="4"/>
        <v>39.562375635640066</v>
      </c>
    </row>
    <row r="18" spans="1:12" s="1" customFormat="1" ht="15" customHeight="1">
      <c r="A18" s="62"/>
      <c r="B18" s="59" t="s">
        <v>15</v>
      </c>
      <c r="C18" s="60"/>
      <c r="D18" s="3">
        <f t="shared" si="0"/>
        <v>1083</v>
      </c>
      <c r="E18" s="3">
        <v>5</v>
      </c>
      <c r="F18" s="3">
        <v>1078</v>
      </c>
      <c r="G18" s="3">
        <f t="shared" si="1"/>
        <v>1061</v>
      </c>
      <c r="H18" s="3">
        <v>6</v>
      </c>
      <c r="I18" s="3">
        <v>1055</v>
      </c>
      <c r="J18" s="4">
        <f t="shared" si="2"/>
        <v>2.0735155513666337</v>
      </c>
      <c r="K18" s="4">
        <f t="shared" si="3"/>
        <v>-16.666666666666664</v>
      </c>
      <c r="L18" s="4">
        <f t="shared" si="4"/>
        <v>2.180094786729847</v>
      </c>
    </row>
    <row r="19" spans="1:12" s="1" customFormat="1" ht="15" customHeight="1">
      <c r="A19" s="63"/>
      <c r="B19" s="59" t="s">
        <v>16</v>
      </c>
      <c r="C19" s="60"/>
      <c r="D19" s="3">
        <f t="shared" si="0"/>
        <v>819800</v>
      </c>
      <c r="E19" s="3">
        <v>313639</v>
      </c>
      <c r="F19" s="3">
        <v>506161</v>
      </c>
      <c r="G19" s="3">
        <f t="shared" si="1"/>
        <v>935746</v>
      </c>
      <c r="H19" s="3">
        <v>514410</v>
      </c>
      <c r="I19" s="3">
        <v>421336</v>
      </c>
      <c r="J19" s="4">
        <f t="shared" si="2"/>
        <v>-12.390755611031201</v>
      </c>
      <c r="K19" s="4">
        <f t="shared" si="3"/>
        <v>-39.02937345697012</v>
      </c>
      <c r="L19" s="4">
        <f t="shared" si="4"/>
        <v>20.132388402605052</v>
      </c>
    </row>
    <row r="20" spans="1:12" s="1" customFormat="1" ht="15" customHeight="1">
      <c r="A20" s="61" t="s">
        <v>2</v>
      </c>
      <c r="B20" s="59" t="s">
        <v>17</v>
      </c>
      <c r="C20" s="60"/>
      <c r="D20" s="3">
        <f t="shared" si="0"/>
        <v>10732</v>
      </c>
      <c r="E20" s="3">
        <v>39</v>
      </c>
      <c r="F20" s="3">
        <v>10693</v>
      </c>
      <c r="G20" s="3">
        <f t="shared" si="1"/>
        <v>10254</v>
      </c>
      <c r="H20" s="3">
        <v>35</v>
      </c>
      <c r="I20" s="3">
        <v>10219</v>
      </c>
      <c r="J20" s="4">
        <f t="shared" si="2"/>
        <v>4.661595474936608</v>
      </c>
      <c r="K20" s="4">
        <f t="shared" si="3"/>
        <v>11.428571428571432</v>
      </c>
      <c r="L20" s="4">
        <f t="shared" si="4"/>
        <v>4.638418631960084</v>
      </c>
    </row>
    <row r="21" spans="1:12" s="1" customFormat="1" ht="15" customHeight="1">
      <c r="A21" s="62"/>
      <c r="B21" s="59" t="s">
        <v>77</v>
      </c>
      <c r="C21" s="60"/>
      <c r="D21" s="3">
        <f t="shared" si="0"/>
        <v>49970</v>
      </c>
      <c r="E21" s="3">
        <v>306</v>
      </c>
      <c r="F21" s="3">
        <v>49664</v>
      </c>
      <c r="G21" s="3">
        <f t="shared" si="1"/>
        <v>45683</v>
      </c>
      <c r="H21" s="3">
        <v>274</v>
      </c>
      <c r="I21" s="3">
        <v>45409</v>
      </c>
      <c r="J21" s="4">
        <f t="shared" si="2"/>
        <v>9.384234835715688</v>
      </c>
      <c r="K21" s="4">
        <f t="shared" si="3"/>
        <v>11.678832116788328</v>
      </c>
      <c r="L21" s="4">
        <f t="shared" si="4"/>
        <v>9.370389129908174</v>
      </c>
    </row>
    <row r="22" spans="1:12" s="1" customFormat="1" ht="15" customHeight="1">
      <c r="A22" s="62"/>
      <c r="B22" s="59" t="s">
        <v>18</v>
      </c>
      <c r="C22" s="60"/>
      <c r="D22" s="3">
        <f t="shared" si="0"/>
        <v>394</v>
      </c>
      <c r="E22" s="3">
        <v>0</v>
      </c>
      <c r="F22" s="3">
        <v>394</v>
      </c>
      <c r="G22" s="3">
        <f t="shared" si="1"/>
        <v>313</v>
      </c>
      <c r="H22" s="3">
        <v>6</v>
      </c>
      <c r="I22" s="3">
        <v>307</v>
      </c>
      <c r="J22" s="4">
        <f t="shared" si="2"/>
        <v>25.87859424920127</v>
      </c>
      <c r="K22" s="4">
        <f t="shared" si="3"/>
        <v>-100</v>
      </c>
      <c r="L22" s="4">
        <f t="shared" si="4"/>
        <v>28.338762214983703</v>
      </c>
    </row>
    <row r="23" spans="1:12" s="1" customFormat="1" ht="15" customHeight="1">
      <c r="A23" s="62"/>
      <c r="B23" s="59" t="s">
        <v>19</v>
      </c>
      <c r="C23" s="60"/>
      <c r="D23" s="3">
        <f t="shared" si="0"/>
        <v>497</v>
      </c>
      <c r="E23" s="3">
        <v>34</v>
      </c>
      <c r="F23" s="3">
        <v>463</v>
      </c>
      <c r="G23" s="3">
        <f t="shared" si="1"/>
        <v>385</v>
      </c>
      <c r="H23" s="3">
        <v>13</v>
      </c>
      <c r="I23" s="3">
        <v>372</v>
      </c>
      <c r="J23" s="4">
        <f t="shared" si="2"/>
        <v>29.0909090909091</v>
      </c>
      <c r="K23" s="4">
        <f t="shared" si="3"/>
        <v>161.53846153846155</v>
      </c>
      <c r="L23" s="4">
        <f t="shared" si="4"/>
        <v>24.462365591397848</v>
      </c>
    </row>
    <row r="24" spans="1:12" s="1" customFormat="1" ht="15" customHeight="1">
      <c r="A24" s="62"/>
      <c r="B24" s="59" t="s">
        <v>20</v>
      </c>
      <c r="C24" s="60"/>
      <c r="D24" s="3">
        <f t="shared" si="0"/>
        <v>151</v>
      </c>
      <c r="E24" s="3">
        <v>15</v>
      </c>
      <c r="F24" s="3">
        <v>136</v>
      </c>
      <c r="G24" s="3">
        <f t="shared" si="1"/>
        <v>120</v>
      </c>
      <c r="H24" s="3">
        <v>4</v>
      </c>
      <c r="I24" s="3">
        <v>116</v>
      </c>
      <c r="J24" s="4">
        <f t="shared" si="2"/>
        <v>25.83333333333333</v>
      </c>
      <c r="K24" s="4">
        <f t="shared" si="3"/>
        <v>275</v>
      </c>
      <c r="L24" s="4">
        <f t="shared" si="4"/>
        <v>17.24137931034482</v>
      </c>
    </row>
    <row r="25" spans="1:12" s="1" customFormat="1" ht="15" customHeight="1">
      <c r="A25" s="62"/>
      <c r="B25" s="59" t="s">
        <v>21</v>
      </c>
      <c r="C25" s="60"/>
      <c r="D25" s="3">
        <f t="shared" si="0"/>
        <v>951</v>
      </c>
      <c r="E25" s="3">
        <v>27</v>
      </c>
      <c r="F25" s="3">
        <v>924</v>
      </c>
      <c r="G25" s="3">
        <f t="shared" si="1"/>
        <v>728</v>
      </c>
      <c r="H25" s="3">
        <v>19</v>
      </c>
      <c r="I25" s="3">
        <v>709</v>
      </c>
      <c r="J25" s="4">
        <f t="shared" si="2"/>
        <v>30.631868131868135</v>
      </c>
      <c r="K25" s="4">
        <f t="shared" si="3"/>
        <v>42.10526315789473</v>
      </c>
      <c r="L25" s="4">
        <f t="shared" si="4"/>
        <v>30.32440056417489</v>
      </c>
    </row>
    <row r="26" spans="1:12" s="1" customFormat="1" ht="15" customHeight="1">
      <c r="A26" s="63"/>
      <c r="B26" s="59" t="s">
        <v>22</v>
      </c>
      <c r="C26" s="60"/>
      <c r="D26" s="3">
        <f t="shared" si="0"/>
        <v>62695</v>
      </c>
      <c r="E26" s="3">
        <v>421</v>
      </c>
      <c r="F26" s="3">
        <v>62274</v>
      </c>
      <c r="G26" s="3">
        <f t="shared" si="1"/>
        <v>57483</v>
      </c>
      <c r="H26" s="3">
        <v>351</v>
      </c>
      <c r="I26" s="3">
        <v>57132</v>
      </c>
      <c r="J26" s="4">
        <f t="shared" si="2"/>
        <v>9.067028512777696</v>
      </c>
      <c r="K26" s="4">
        <f t="shared" si="3"/>
        <v>19.943019943019948</v>
      </c>
      <c r="L26" s="4">
        <f t="shared" si="4"/>
        <v>9.000210039907586</v>
      </c>
    </row>
    <row r="27" spans="1:12" s="1" customFormat="1" ht="15" customHeight="1">
      <c r="A27" s="61" t="s">
        <v>3</v>
      </c>
      <c r="B27" s="59" t="s">
        <v>23</v>
      </c>
      <c r="C27" s="60"/>
      <c r="D27" s="3">
        <f t="shared" si="0"/>
        <v>734</v>
      </c>
      <c r="E27" s="3">
        <v>0</v>
      </c>
      <c r="F27" s="3">
        <v>734</v>
      </c>
      <c r="G27" s="3">
        <f t="shared" si="1"/>
        <v>682</v>
      </c>
      <c r="H27" s="3">
        <v>2</v>
      </c>
      <c r="I27" s="3">
        <v>680</v>
      </c>
      <c r="J27" s="4">
        <f t="shared" si="2"/>
        <v>7.624633431085037</v>
      </c>
      <c r="K27" s="4">
        <f t="shared" si="3"/>
        <v>-100</v>
      </c>
      <c r="L27" s="4">
        <f t="shared" si="4"/>
        <v>7.941176470588229</v>
      </c>
    </row>
    <row r="28" spans="1:12" s="1" customFormat="1" ht="15" customHeight="1">
      <c r="A28" s="62"/>
      <c r="B28" s="59" t="s">
        <v>24</v>
      </c>
      <c r="C28" s="60"/>
      <c r="D28" s="3">
        <f t="shared" si="0"/>
        <v>4178</v>
      </c>
      <c r="E28" s="3">
        <v>1</v>
      </c>
      <c r="F28" s="3">
        <v>4177</v>
      </c>
      <c r="G28" s="3">
        <f t="shared" si="1"/>
        <v>3513</v>
      </c>
      <c r="H28" s="3">
        <v>4</v>
      </c>
      <c r="I28" s="3">
        <v>3509</v>
      </c>
      <c r="J28" s="4">
        <f t="shared" si="2"/>
        <v>18.929689723882714</v>
      </c>
      <c r="K28" s="4">
        <f t="shared" si="3"/>
        <v>-75</v>
      </c>
      <c r="L28" s="4">
        <f t="shared" si="4"/>
        <v>19.036762610430323</v>
      </c>
    </row>
    <row r="29" spans="1:12" s="1" customFormat="1" ht="15" customHeight="1">
      <c r="A29" s="62"/>
      <c r="B29" s="59" t="s">
        <v>25</v>
      </c>
      <c r="C29" s="60"/>
      <c r="D29" s="3">
        <f t="shared" si="0"/>
        <v>9179</v>
      </c>
      <c r="E29" s="3">
        <v>7</v>
      </c>
      <c r="F29" s="3">
        <v>9172</v>
      </c>
      <c r="G29" s="3">
        <f t="shared" si="1"/>
        <v>7466</v>
      </c>
      <c r="H29" s="3">
        <v>12</v>
      </c>
      <c r="I29" s="3">
        <v>7454</v>
      </c>
      <c r="J29" s="4">
        <f t="shared" si="2"/>
        <v>22.94401285829093</v>
      </c>
      <c r="K29" s="4">
        <f t="shared" si="3"/>
        <v>-41.666666666666664</v>
      </c>
      <c r="L29" s="4">
        <f t="shared" si="4"/>
        <v>23.04802790448082</v>
      </c>
    </row>
    <row r="30" spans="1:12" s="1" customFormat="1" ht="15" customHeight="1">
      <c r="A30" s="62"/>
      <c r="B30" s="59" t="s">
        <v>26</v>
      </c>
      <c r="C30" s="60"/>
      <c r="D30" s="3">
        <f t="shared" si="0"/>
        <v>2004</v>
      </c>
      <c r="E30" s="3">
        <v>1</v>
      </c>
      <c r="F30" s="3">
        <v>2003</v>
      </c>
      <c r="G30" s="3">
        <f t="shared" si="1"/>
        <v>1671</v>
      </c>
      <c r="H30" s="3">
        <v>1</v>
      </c>
      <c r="I30" s="3">
        <v>1670</v>
      </c>
      <c r="J30" s="4">
        <f t="shared" si="2"/>
        <v>19.928186714542196</v>
      </c>
      <c r="K30" s="4">
        <f t="shared" si="3"/>
        <v>0</v>
      </c>
      <c r="L30" s="4">
        <f t="shared" si="4"/>
        <v>19.940119760479046</v>
      </c>
    </row>
    <row r="31" spans="1:12" s="1" customFormat="1" ht="15" customHeight="1">
      <c r="A31" s="62"/>
      <c r="B31" s="59" t="s">
        <v>27</v>
      </c>
      <c r="C31" s="60"/>
      <c r="D31" s="3">
        <f t="shared" si="0"/>
        <v>2401</v>
      </c>
      <c r="E31" s="3">
        <v>3</v>
      </c>
      <c r="F31" s="3">
        <v>2398</v>
      </c>
      <c r="G31" s="3">
        <f t="shared" si="1"/>
        <v>1946</v>
      </c>
      <c r="H31" s="3">
        <v>0</v>
      </c>
      <c r="I31" s="3">
        <v>1946</v>
      </c>
      <c r="J31" s="4">
        <f t="shared" si="2"/>
        <v>23.381294964028786</v>
      </c>
      <c r="K31" s="4" t="str">
        <f t="shared" si="3"/>
        <v>-</v>
      </c>
      <c r="L31" s="4">
        <f t="shared" si="4"/>
        <v>23.227132579650565</v>
      </c>
    </row>
    <row r="32" spans="1:12" s="1" customFormat="1" ht="15" customHeight="1">
      <c r="A32" s="62"/>
      <c r="B32" s="59" t="s">
        <v>47</v>
      </c>
      <c r="C32" s="60"/>
      <c r="D32" s="3">
        <f t="shared" si="0"/>
        <v>1177</v>
      </c>
      <c r="E32" s="3">
        <v>2</v>
      </c>
      <c r="F32" s="3">
        <v>1175</v>
      </c>
      <c r="G32" s="3">
        <f t="shared" si="1"/>
        <v>993</v>
      </c>
      <c r="H32" s="3">
        <v>1</v>
      </c>
      <c r="I32" s="3">
        <v>992</v>
      </c>
      <c r="J32" s="4">
        <f t="shared" si="2"/>
        <v>18.529707955689823</v>
      </c>
      <c r="K32" s="4">
        <f t="shared" si="3"/>
        <v>100</v>
      </c>
      <c r="L32" s="4">
        <f t="shared" si="4"/>
        <v>18.4475806451613</v>
      </c>
    </row>
    <row r="33" spans="1:12" s="1" customFormat="1" ht="15" customHeight="1">
      <c r="A33" s="62"/>
      <c r="B33" s="59" t="s">
        <v>28</v>
      </c>
      <c r="C33" s="60"/>
      <c r="D33" s="3">
        <f t="shared" si="0"/>
        <v>1084</v>
      </c>
      <c r="E33" s="3">
        <v>1</v>
      </c>
      <c r="F33" s="3">
        <v>1083</v>
      </c>
      <c r="G33" s="3">
        <f t="shared" si="1"/>
        <v>980</v>
      </c>
      <c r="H33" s="3">
        <v>2</v>
      </c>
      <c r="I33" s="3">
        <v>978</v>
      </c>
      <c r="J33" s="4">
        <f t="shared" si="2"/>
        <v>10.612244897959178</v>
      </c>
      <c r="K33" s="4">
        <f t="shared" si="3"/>
        <v>-50</v>
      </c>
      <c r="L33" s="4">
        <f t="shared" si="4"/>
        <v>10.73619631901841</v>
      </c>
    </row>
    <row r="34" spans="1:12" s="1" customFormat="1" ht="15" customHeight="1">
      <c r="A34" s="62"/>
      <c r="B34" s="59" t="s">
        <v>78</v>
      </c>
      <c r="C34" s="60"/>
      <c r="D34" s="3">
        <f t="shared" si="0"/>
        <v>5969</v>
      </c>
      <c r="E34" s="3">
        <v>3</v>
      </c>
      <c r="F34" s="3">
        <v>5966</v>
      </c>
      <c r="G34" s="3">
        <f t="shared" si="1"/>
        <v>6200</v>
      </c>
      <c r="H34" s="3">
        <v>12</v>
      </c>
      <c r="I34" s="3">
        <v>6188</v>
      </c>
      <c r="J34" s="4">
        <f t="shared" si="2"/>
        <v>-3.725806451612901</v>
      </c>
      <c r="K34" s="4">
        <f t="shared" si="3"/>
        <v>-75</v>
      </c>
      <c r="L34" s="4">
        <f t="shared" si="4"/>
        <v>-3.587588881706527</v>
      </c>
    </row>
    <row r="35" spans="1:12" s="1" customFormat="1" ht="15" customHeight="1">
      <c r="A35" s="62"/>
      <c r="B35" s="59" t="s">
        <v>29</v>
      </c>
      <c r="C35" s="60"/>
      <c r="D35" s="3">
        <f t="shared" si="0"/>
        <v>844</v>
      </c>
      <c r="E35" s="3">
        <v>1</v>
      </c>
      <c r="F35" s="3">
        <v>843</v>
      </c>
      <c r="G35" s="3">
        <f t="shared" si="1"/>
        <v>728</v>
      </c>
      <c r="H35" s="3">
        <v>2</v>
      </c>
      <c r="I35" s="3">
        <v>726</v>
      </c>
      <c r="J35" s="4">
        <f t="shared" si="2"/>
        <v>15.934065934065945</v>
      </c>
      <c r="K35" s="4">
        <f t="shared" si="3"/>
        <v>-50</v>
      </c>
      <c r="L35" s="4">
        <f t="shared" si="4"/>
        <v>16.115702479338843</v>
      </c>
    </row>
    <row r="36" spans="1:12" s="1" customFormat="1" ht="15" customHeight="1">
      <c r="A36" s="62"/>
      <c r="B36" s="59" t="s">
        <v>30</v>
      </c>
      <c r="C36" s="60"/>
      <c r="D36" s="3">
        <f t="shared" si="0"/>
        <v>188</v>
      </c>
      <c r="E36" s="3">
        <v>0</v>
      </c>
      <c r="F36" s="3">
        <v>188</v>
      </c>
      <c r="G36" s="3">
        <f t="shared" si="1"/>
        <v>131</v>
      </c>
      <c r="H36" s="3">
        <v>0</v>
      </c>
      <c r="I36" s="3">
        <v>131</v>
      </c>
      <c r="J36" s="4">
        <f t="shared" si="2"/>
        <v>43.51145038167938</v>
      </c>
      <c r="K36" s="4" t="str">
        <f t="shared" si="3"/>
        <v>-</v>
      </c>
      <c r="L36" s="4">
        <f t="shared" si="4"/>
        <v>43.51145038167938</v>
      </c>
    </row>
    <row r="37" spans="1:12" s="1" customFormat="1" ht="15" customHeight="1">
      <c r="A37" s="62"/>
      <c r="B37" s="59" t="s">
        <v>31</v>
      </c>
      <c r="C37" s="60"/>
      <c r="D37" s="3">
        <f t="shared" si="0"/>
        <v>886</v>
      </c>
      <c r="E37" s="3">
        <v>1</v>
      </c>
      <c r="F37" s="3">
        <v>885</v>
      </c>
      <c r="G37" s="3">
        <f t="shared" si="1"/>
        <v>857</v>
      </c>
      <c r="H37" s="3">
        <v>0</v>
      </c>
      <c r="I37" s="3">
        <v>857</v>
      </c>
      <c r="J37" s="4">
        <f t="shared" si="2"/>
        <v>3.3838973162193753</v>
      </c>
      <c r="K37" s="4" t="str">
        <f t="shared" si="3"/>
        <v>-</v>
      </c>
      <c r="L37" s="4">
        <f t="shared" si="4"/>
        <v>3.267211201866971</v>
      </c>
    </row>
    <row r="38" spans="1:12" s="1" customFormat="1" ht="15" customHeight="1">
      <c r="A38" s="62"/>
      <c r="B38" s="59" t="s">
        <v>79</v>
      </c>
      <c r="C38" s="60"/>
      <c r="D38" s="3">
        <f t="shared" si="0"/>
        <v>923</v>
      </c>
      <c r="E38" s="3">
        <v>0</v>
      </c>
      <c r="F38" s="3">
        <v>923</v>
      </c>
      <c r="G38" s="3">
        <f t="shared" si="1"/>
        <v>534</v>
      </c>
      <c r="H38" s="3">
        <v>3</v>
      </c>
      <c r="I38" s="3">
        <v>531</v>
      </c>
      <c r="J38" s="4">
        <f t="shared" si="2"/>
        <v>72.84644194756554</v>
      </c>
      <c r="K38" s="4">
        <f t="shared" si="3"/>
        <v>-100</v>
      </c>
      <c r="L38" s="4">
        <f t="shared" si="4"/>
        <v>73.82297551789077</v>
      </c>
    </row>
    <row r="39" spans="1:12" s="1" customFormat="1" ht="15" customHeight="1">
      <c r="A39" s="62"/>
      <c r="B39" s="59" t="s">
        <v>32</v>
      </c>
      <c r="C39" s="60"/>
      <c r="D39" s="3">
        <f t="shared" si="0"/>
        <v>4724</v>
      </c>
      <c r="E39" s="3">
        <v>1</v>
      </c>
      <c r="F39" s="3">
        <v>4723</v>
      </c>
      <c r="G39" s="3">
        <f t="shared" si="1"/>
        <v>3697</v>
      </c>
      <c r="H39" s="3">
        <v>1</v>
      </c>
      <c r="I39" s="3">
        <v>3696</v>
      </c>
      <c r="J39" s="4">
        <f t="shared" si="2"/>
        <v>27.779280497700842</v>
      </c>
      <c r="K39" s="4">
        <f t="shared" si="3"/>
        <v>0</v>
      </c>
      <c r="L39" s="4">
        <f t="shared" si="4"/>
        <v>27.786796536796544</v>
      </c>
    </row>
    <row r="40" spans="1:12" s="1" customFormat="1" ht="15" customHeight="1">
      <c r="A40" s="63"/>
      <c r="B40" s="59" t="s">
        <v>33</v>
      </c>
      <c r="C40" s="60"/>
      <c r="D40" s="3">
        <f t="shared" si="0"/>
        <v>34291</v>
      </c>
      <c r="E40" s="3">
        <v>21</v>
      </c>
      <c r="F40" s="3">
        <v>34270</v>
      </c>
      <c r="G40" s="3">
        <f t="shared" si="1"/>
        <v>29398</v>
      </c>
      <c r="H40" s="3">
        <v>40</v>
      </c>
      <c r="I40" s="3">
        <v>29358</v>
      </c>
      <c r="J40" s="4">
        <f t="shared" si="2"/>
        <v>16.64398938703313</v>
      </c>
      <c r="K40" s="4">
        <f t="shared" si="3"/>
        <v>-47.5</v>
      </c>
      <c r="L40" s="4">
        <f t="shared" si="4"/>
        <v>16.731384971728325</v>
      </c>
    </row>
    <row r="41" spans="1:12" s="1" customFormat="1" ht="15" customHeight="1">
      <c r="A41" s="68" t="s">
        <v>4</v>
      </c>
      <c r="B41" s="59" t="s">
        <v>34</v>
      </c>
      <c r="C41" s="60"/>
      <c r="D41" s="3">
        <f t="shared" si="0"/>
        <v>7461</v>
      </c>
      <c r="E41" s="3">
        <v>32</v>
      </c>
      <c r="F41" s="3">
        <v>7429</v>
      </c>
      <c r="G41" s="3">
        <f t="shared" si="1"/>
        <v>7752</v>
      </c>
      <c r="H41" s="3">
        <v>28</v>
      </c>
      <c r="I41" s="3">
        <v>7724</v>
      </c>
      <c r="J41" s="4">
        <f t="shared" si="2"/>
        <v>-3.7538699690402466</v>
      </c>
      <c r="K41" s="4">
        <f t="shared" si="3"/>
        <v>14.28571428571428</v>
      </c>
      <c r="L41" s="4">
        <f t="shared" si="4"/>
        <v>-3.8192646297255273</v>
      </c>
    </row>
    <row r="42" spans="1:12" s="1" customFormat="1" ht="15" customHeight="1">
      <c r="A42" s="62"/>
      <c r="B42" s="59" t="s">
        <v>35</v>
      </c>
      <c r="C42" s="60"/>
      <c r="D42" s="3">
        <f t="shared" si="0"/>
        <v>1083</v>
      </c>
      <c r="E42" s="3">
        <v>7</v>
      </c>
      <c r="F42" s="3">
        <v>1076</v>
      </c>
      <c r="G42" s="3">
        <f t="shared" si="1"/>
        <v>1034</v>
      </c>
      <c r="H42" s="3">
        <v>6</v>
      </c>
      <c r="I42" s="3">
        <v>1028</v>
      </c>
      <c r="J42" s="4">
        <f t="shared" si="2"/>
        <v>4.7388781431334515</v>
      </c>
      <c r="K42" s="4">
        <f t="shared" si="3"/>
        <v>16.666666666666675</v>
      </c>
      <c r="L42" s="4">
        <f t="shared" si="4"/>
        <v>4.669260700389111</v>
      </c>
    </row>
    <row r="43" spans="1:12" s="1" customFormat="1" ht="15" customHeight="1">
      <c r="A43" s="62"/>
      <c r="B43" s="59" t="s">
        <v>36</v>
      </c>
      <c r="C43" s="60"/>
      <c r="D43" s="3">
        <f t="shared" si="0"/>
        <v>255</v>
      </c>
      <c r="E43" s="3">
        <v>1</v>
      </c>
      <c r="F43" s="3">
        <v>254</v>
      </c>
      <c r="G43" s="3">
        <f t="shared" si="1"/>
        <v>179</v>
      </c>
      <c r="H43" s="3">
        <v>4</v>
      </c>
      <c r="I43" s="3">
        <v>175</v>
      </c>
      <c r="J43" s="4">
        <f t="shared" si="2"/>
        <v>42.45810055865922</v>
      </c>
      <c r="K43" s="4">
        <f t="shared" si="3"/>
        <v>-75</v>
      </c>
      <c r="L43" s="4">
        <f t="shared" si="4"/>
        <v>45.14285714285715</v>
      </c>
    </row>
    <row r="44" spans="1:12" s="1" customFormat="1" ht="15" customHeight="1">
      <c r="A44" s="63"/>
      <c r="B44" s="59" t="s">
        <v>37</v>
      </c>
      <c r="C44" s="60"/>
      <c r="D44" s="3">
        <f t="shared" si="0"/>
        <v>8799</v>
      </c>
      <c r="E44" s="3">
        <v>40</v>
      </c>
      <c r="F44" s="3">
        <v>8759</v>
      </c>
      <c r="G44" s="3">
        <f t="shared" si="1"/>
        <v>8965</v>
      </c>
      <c r="H44" s="3">
        <v>38</v>
      </c>
      <c r="I44" s="3">
        <v>8927</v>
      </c>
      <c r="J44" s="4">
        <f t="shared" si="2"/>
        <v>-1.8516452872281097</v>
      </c>
      <c r="K44" s="4">
        <f t="shared" si="3"/>
        <v>5.263157894736836</v>
      </c>
      <c r="L44" s="4">
        <f t="shared" si="4"/>
        <v>-1.8819312198947058</v>
      </c>
    </row>
    <row r="45" spans="1:12" s="1" customFormat="1" ht="24.75" customHeight="1">
      <c r="A45" s="68" t="s">
        <v>5</v>
      </c>
      <c r="B45" s="59" t="s">
        <v>38</v>
      </c>
      <c r="C45" s="60"/>
      <c r="D45" s="3">
        <f t="shared" si="0"/>
        <v>426</v>
      </c>
      <c r="E45" s="3">
        <v>5</v>
      </c>
      <c r="F45" s="3">
        <v>421</v>
      </c>
      <c r="G45" s="3">
        <f t="shared" si="1"/>
        <v>311</v>
      </c>
      <c r="H45" s="3">
        <v>13</v>
      </c>
      <c r="I45" s="3">
        <v>298</v>
      </c>
      <c r="J45" s="4">
        <f t="shared" si="2"/>
        <v>36.9774919614148</v>
      </c>
      <c r="K45" s="4">
        <f t="shared" si="3"/>
        <v>-61.53846153846154</v>
      </c>
      <c r="L45" s="4">
        <f t="shared" si="4"/>
        <v>41.2751677852349</v>
      </c>
    </row>
    <row r="46" spans="1:12" s="1" customFormat="1" ht="24.75" customHeight="1">
      <c r="A46" s="62"/>
      <c r="B46" s="59" t="s">
        <v>39</v>
      </c>
      <c r="C46" s="60"/>
      <c r="D46" s="3">
        <f t="shared" si="0"/>
        <v>522</v>
      </c>
      <c r="E46" s="3">
        <v>0</v>
      </c>
      <c r="F46" s="3">
        <v>522</v>
      </c>
      <c r="G46" s="3">
        <f t="shared" si="1"/>
        <v>512</v>
      </c>
      <c r="H46" s="3">
        <v>5</v>
      </c>
      <c r="I46" s="3">
        <v>507</v>
      </c>
      <c r="J46" s="4">
        <f t="shared" si="2"/>
        <v>1.953125</v>
      </c>
      <c r="K46" s="4">
        <f t="shared" si="3"/>
        <v>-100</v>
      </c>
      <c r="L46" s="4">
        <f t="shared" si="4"/>
        <v>2.9585798816567976</v>
      </c>
    </row>
    <row r="47" spans="1:12" s="1" customFormat="1" ht="19.5" customHeight="1">
      <c r="A47" s="63"/>
      <c r="B47" s="65" t="s">
        <v>40</v>
      </c>
      <c r="C47" s="66"/>
      <c r="D47" s="3">
        <f t="shared" si="0"/>
        <v>948</v>
      </c>
      <c r="E47" s="3">
        <v>5</v>
      </c>
      <c r="F47" s="3">
        <v>943</v>
      </c>
      <c r="G47" s="3">
        <f t="shared" si="1"/>
        <v>823</v>
      </c>
      <c r="H47" s="3">
        <v>18</v>
      </c>
      <c r="I47" s="3">
        <v>805</v>
      </c>
      <c r="J47" s="4">
        <f t="shared" si="2"/>
        <v>15.188335358444704</v>
      </c>
      <c r="K47" s="4">
        <f t="shared" si="3"/>
        <v>-72.22222222222221</v>
      </c>
      <c r="L47" s="4">
        <f t="shared" si="4"/>
        <v>17.14285714285715</v>
      </c>
    </row>
    <row r="48" spans="1:12" s="1" customFormat="1" ht="15" customHeight="1">
      <c r="A48" s="46"/>
      <c r="B48" s="67" t="s">
        <v>41</v>
      </c>
      <c r="C48" s="66"/>
      <c r="D48" s="3">
        <f t="shared" si="0"/>
        <v>114</v>
      </c>
      <c r="E48" s="3">
        <v>52</v>
      </c>
      <c r="F48" s="3">
        <v>62</v>
      </c>
      <c r="G48" s="3">
        <f t="shared" si="1"/>
        <v>2315</v>
      </c>
      <c r="H48" s="3">
        <v>94</v>
      </c>
      <c r="I48" s="3">
        <v>2221</v>
      </c>
      <c r="J48" s="4">
        <f t="shared" si="2"/>
        <v>-95.0755939524838</v>
      </c>
      <c r="K48" s="4">
        <f t="shared" si="3"/>
        <v>-44.680851063829785</v>
      </c>
      <c r="L48" s="4">
        <f t="shared" si="4"/>
        <v>-97.20846465556056</v>
      </c>
    </row>
    <row r="49" spans="1:12" s="1" customFormat="1" ht="15" customHeight="1">
      <c r="A49" s="47"/>
      <c r="B49" s="64" t="s">
        <v>42</v>
      </c>
      <c r="C49" s="60"/>
      <c r="D49" s="3">
        <f t="shared" si="0"/>
        <v>926647</v>
      </c>
      <c r="E49" s="3">
        <v>314178</v>
      </c>
      <c r="F49" s="3">
        <v>612469</v>
      </c>
      <c r="G49" s="3">
        <f t="shared" si="1"/>
        <v>1034730</v>
      </c>
      <c r="H49" s="3">
        <v>514951</v>
      </c>
      <c r="I49" s="3">
        <v>519779</v>
      </c>
      <c r="J49" s="4">
        <f t="shared" si="2"/>
        <v>-10.44552685241561</v>
      </c>
      <c r="K49" s="4">
        <f t="shared" si="3"/>
        <v>-38.98875815368841</v>
      </c>
      <c r="L49" s="4">
        <f t="shared" si="4"/>
        <v>17.83257884600955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A45:A47"/>
    <mergeCell ref="A20:A26"/>
    <mergeCell ref="A27:A40"/>
    <mergeCell ref="A41:A44"/>
    <mergeCell ref="A1:L1"/>
    <mergeCell ref="A2:C3"/>
    <mergeCell ref="D2:F2"/>
    <mergeCell ref="G2:I2"/>
    <mergeCell ref="J2:L2"/>
    <mergeCell ref="B8:C8"/>
    <mergeCell ref="B7:C7"/>
    <mergeCell ref="B39:C39"/>
    <mergeCell ref="B40:C40"/>
    <mergeCell ref="B41:C41"/>
    <mergeCell ref="A4:A19"/>
    <mergeCell ref="B49:C49"/>
    <mergeCell ref="B44:C44"/>
    <mergeCell ref="B45:C45"/>
    <mergeCell ref="B47:C47"/>
    <mergeCell ref="B48:C48"/>
    <mergeCell ref="B46:C46"/>
    <mergeCell ref="B4:C4"/>
    <mergeCell ref="B5:C5"/>
    <mergeCell ref="B6:C6"/>
    <mergeCell ref="B9:C9"/>
    <mergeCell ref="B30:C30"/>
    <mergeCell ref="B42:C42"/>
    <mergeCell ref="B35:C35"/>
    <mergeCell ref="B34:C34"/>
    <mergeCell ref="B36:C36"/>
    <mergeCell ref="B37:C37"/>
    <mergeCell ref="B21:C21"/>
    <mergeCell ref="B22:C22"/>
    <mergeCell ref="B23:C23"/>
    <mergeCell ref="B24:C24"/>
    <mergeCell ref="B10:B17"/>
    <mergeCell ref="B18:C18"/>
    <mergeCell ref="B19:C19"/>
    <mergeCell ref="B20:C20"/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38:C38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2"/>
  <sheetViews>
    <sheetView tabSelected="1" view="pageBreakPreview" zoomScaleSheetLayoutView="100" zoomScalePageLayoutView="0" workbookViewId="0" topLeftCell="A1">
      <pane xSplit="3" ySplit="3" topLeftCell="D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8" sqref="D58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6" width="9.00390625" style="7" customWidth="1"/>
    <col min="7" max="7" width="10.0039062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2" t="str">
        <f>Sheet3!A1</f>
        <v>表1-2  106年3月來臺旅客人數及成長率－按居住地分
Table 1-2 Visitor Arrivals by Residence,
 March, 2017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106年3月 March, 2017</v>
      </c>
      <c r="E2" s="81"/>
      <c r="F2" s="81"/>
      <c r="G2" s="81" t="str">
        <f>Sheet3!G2</f>
        <v>105年3月 March, 2016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819800</v>
      </c>
      <c r="E4" s="13">
        <f>Sheet3!E19</f>
        <v>313639</v>
      </c>
      <c r="F4" s="13">
        <f>Sheet3!F19</f>
        <v>506161</v>
      </c>
      <c r="G4" s="14">
        <f aca="true" t="shared" si="1" ref="G4:G19">H4+I4</f>
        <v>935746</v>
      </c>
      <c r="H4" s="13">
        <f>Sheet3!H19</f>
        <v>514410</v>
      </c>
      <c r="I4" s="13">
        <f>Sheet3!I19</f>
        <v>421336</v>
      </c>
      <c r="J4" s="15">
        <f aca="true" t="shared" si="2" ref="J4:J19">IF(G4=0,"-",((D4/G4)-1)*100)</f>
        <v>-12.390755611031201</v>
      </c>
      <c r="K4" s="16">
        <f aca="true" t="shared" si="3" ref="K4:K19">IF(H4=0,"-",((E4/H4)-1)*100)</f>
        <v>-39.02937345697012</v>
      </c>
      <c r="L4" s="16">
        <f aca="true" t="shared" si="4" ref="L4:L19">IF(I4=0,"-",((F4/I4)-1)*100)</f>
        <v>20.132388402605052</v>
      </c>
    </row>
    <row r="5" spans="1:12" s="8" customFormat="1" ht="15" customHeight="1">
      <c r="A5" s="48"/>
      <c r="B5" s="73" t="s">
        <v>52</v>
      </c>
      <c r="C5" s="74"/>
      <c r="D5" s="19">
        <f t="shared" si="0"/>
        <v>124044</v>
      </c>
      <c r="E5" s="20">
        <f>Sheet3!E4</f>
        <v>113855</v>
      </c>
      <c r="F5" s="20">
        <f>Sheet3!F4</f>
        <v>10189</v>
      </c>
      <c r="G5" s="19">
        <f t="shared" si="1"/>
        <v>164894</v>
      </c>
      <c r="H5" s="20">
        <f>Sheet3!H4</f>
        <v>152703</v>
      </c>
      <c r="I5" s="20">
        <f>Sheet3!I4</f>
        <v>12191</v>
      </c>
      <c r="J5" s="21">
        <f t="shared" si="2"/>
        <v>-24.773490848666412</v>
      </c>
      <c r="K5" s="22">
        <f t="shared" si="3"/>
        <v>-25.440233656182265</v>
      </c>
      <c r="L5" s="22">
        <f t="shared" si="4"/>
        <v>-16.42195061930932</v>
      </c>
    </row>
    <row r="6" spans="1:12" s="8" customFormat="1" ht="15" customHeight="1">
      <c r="A6" s="48"/>
      <c r="B6" s="73" t="s">
        <v>49</v>
      </c>
      <c r="C6" s="74"/>
      <c r="D6" s="19">
        <f t="shared" si="0"/>
        <v>201599</v>
      </c>
      <c r="E6" s="20">
        <f>Sheet3!E5</f>
        <v>198525</v>
      </c>
      <c r="F6" s="20">
        <f>Sheet3!F5</f>
        <v>3074</v>
      </c>
      <c r="G6" s="23">
        <f t="shared" si="1"/>
        <v>363878</v>
      </c>
      <c r="H6" s="20">
        <f>Sheet3!H5</f>
        <v>360326</v>
      </c>
      <c r="I6" s="20">
        <f>Sheet3!I5</f>
        <v>3552</v>
      </c>
      <c r="J6" s="21">
        <f t="shared" si="2"/>
        <v>-44.59709023353982</v>
      </c>
      <c r="K6" s="22">
        <f t="shared" si="3"/>
        <v>-44.904059102035376</v>
      </c>
      <c r="L6" s="22">
        <f t="shared" si="4"/>
        <v>-13.457207207207212</v>
      </c>
    </row>
    <row r="7" spans="1:12" s="8" customFormat="1" ht="15" customHeight="1">
      <c r="A7" s="48"/>
      <c r="B7" s="73" t="s">
        <v>6</v>
      </c>
      <c r="C7" s="74"/>
      <c r="D7" s="19">
        <f t="shared" si="0"/>
        <v>197824</v>
      </c>
      <c r="E7" s="20">
        <f>Sheet3!E6</f>
        <v>150</v>
      </c>
      <c r="F7" s="20">
        <f>Sheet3!F6</f>
        <v>197674</v>
      </c>
      <c r="G7" s="19">
        <f t="shared" si="1"/>
        <v>198744</v>
      </c>
      <c r="H7" s="20">
        <f>Sheet3!H6</f>
        <v>155</v>
      </c>
      <c r="I7" s="20">
        <f>Sheet3!I6</f>
        <v>198589</v>
      </c>
      <c r="J7" s="21">
        <f t="shared" si="2"/>
        <v>-0.46290705631365503</v>
      </c>
      <c r="K7" s="22">
        <f t="shared" si="3"/>
        <v>-3.2258064516129004</v>
      </c>
      <c r="L7" s="22">
        <f t="shared" si="4"/>
        <v>-0.46075059545090946</v>
      </c>
    </row>
    <row r="8" spans="1:12" s="8" customFormat="1" ht="15" customHeight="1">
      <c r="A8" s="48"/>
      <c r="B8" s="73" t="s">
        <v>70</v>
      </c>
      <c r="C8" s="74"/>
      <c r="D8" s="19">
        <f t="shared" si="0"/>
        <v>86945</v>
      </c>
      <c r="E8" s="20">
        <f>Sheet3!E7</f>
        <v>324</v>
      </c>
      <c r="F8" s="20">
        <f>Sheet3!F7</f>
        <v>86621</v>
      </c>
      <c r="G8" s="19">
        <f t="shared" si="1"/>
        <v>56442</v>
      </c>
      <c r="H8" s="20">
        <f>Sheet3!H7</f>
        <v>235</v>
      </c>
      <c r="I8" s="20">
        <f>Sheet3!I7</f>
        <v>56207</v>
      </c>
      <c r="J8" s="21">
        <f t="shared" si="2"/>
        <v>54.043088480209775</v>
      </c>
      <c r="K8" s="22">
        <f t="shared" si="3"/>
        <v>37.87234042553192</v>
      </c>
      <c r="L8" s="22">
        <f t="shared" si="4"/>
        <v>54.11069795577064</v>
      </c>
    </row>
    <row r="9" spans="1:12" s="8" customFormat="1" ht="15" customHeight="1">
      <c r="A9" s="48"/>
      <c r="B9" s="73" t="s">
        <v>7</v>
      </c>
      <c r="C9" s="74"/>
      <c r="D9" s="19">
        <f t="shared" si="0"/>
        <v>3278</v>
      </c>
      <c r="E9" s="20">
        <f>Sheet3!E8</f>
        <v>4</v>
      </c>
      <c r="F9" s="20">
        <f>Sheet3!F8</f>
        <v>3274</v>
      </c>
      <c r="G9" s="19">
        <f t="shared" si="1"/>
        <v>3069</v>
      </c>
      <c r="H9" s="20">
        <f>Sheet3!H8</f>
        <v>5</v>
      </c>
      <c r="I9" s="20">
        <f>Sheet3!I8</f>
        <v>3064</v>
      </c>
      <c r="J9" s="21">
        <f t="shared" si="2"/>
        <v>6.810035842293916</v>
      </c>
      <c r="K9" s="22">
        <f t="shared" si="3"/>
        <v>-19.999999999999996</v>
      </c>
      <c r="L9" s="22">
        <f t="shared" si="4"/>
        <v>6.8537859007832935</v>
      </c>
    </row>
    <row r="10" spans="1:12" s="8" customFormat="1" ht="15" customHeight="1">
      <c r="A10" s="48"/>
      <c r="B10" s="73" t="s">
        <v>8</v>
      </c>
      <c r="C10" s="74"/>
      <c r="D10" s="19">
        <f t="shared" si="0"/>
        <v>2260</v>
      </c>
      <c r="E10" s="20">
        <f>Sheet3!E9</f>
        <v>6</v>
      </c>
      <c r="F10" s="20">
        <f>Sheet3!F9</f>
        <v>2254</v>
      </c>
      <c r="G10" s="19">
        <f t="shared" si="1"/>
        <v>1948</v>
      </c>
      <c r="H10" s="20">
        <f>Sheet3!H9</f>
        <v>6</v>
      </c>
      <c r="I10" s="20">
        <f>Sheet3!I9</f>
        <v>1942</v>
      </c>
      <c r="J10" s="21">
        <f t="shared" si="2"/>
        <v>16.016427104722798</v>
      </c>
      <c r="K10" s="22">
        <f t="shared" si="3"/>
        <v>0</v>
      </c>
      <c r="L10" s="22">
        <f t="shared" si="4"/>
        <v>16.065911431513904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202767</v>
      </c>
      <c r="E11" s="20">
        <f>Sheet3!E17</f>
        <v>770</v>
      </c>
      <c r="F11" s="20">
        <f>Sheet3!F17</f>
        <v>201997</v>
      </c>
      <c r="G11" s="19">
        <f t="shared" si="1"/>
        <v>145710</v>
      </c>
      <c r="H11" s="20">
        <f>Sheet3!H17</f>
        <v>974</v>
      </c>
      <c r="I11" s="20">
        <f>Sheet3!I17</f>
        <v>144736</v>
      </c>
      <c r="J11" s="21">
        <f t="shared" si="2"/>
        <v>39.15791640930615</v>
      </c>
      <c r="K11" s="22">
        <f t="shared" si="3"/>
        <v>-20.944558521560573</v>
      </c>
      <c r="L11" s="22">
        <f t="shared" si="4"/>
        <v>39.562375635640066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54734</v>
      </c>
      <c r="E12" s="20">
        <f>Sheet3!E10</f>
        <v>46</v>
      </c>
      <c r="F12" s="20">
        <f>Sheet3!F10</f>
        <v>54688</v>
      </c>
      <c r="G12" s="19">
        <f t="shared" si="1"/>
        <v>47488</v>
      </c>
      <c r="H12" s="20">
        <f>Sheet3!H10</f>
        <v>51</v>
      </c>
      <c r="I12" s="20">
        <f>Sheet3!I10</f>
        <v>47437</v>
      </c>
      <c r="J12" s="21">
        <f t="shared" si="2"/>
        <v>15.258591644204845</v>
      </c>
      <c r="K12" s="22">
        <f t="shared" si="3"/>
        <v>-9.80392156862745</v>
      </c>
      <c r="L12" s="22">
        <f t="shared" si="4"/>
        <v>15.285536606446449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42052</v>
      </c>
      <c r="E13" s="20">
        <f>Sheet3!E11</f>
        <v>26</v>
      </c>
      <c r="F13" s="20">
        <f>Sheet3!F11</f>
        <v>42026</v>
      </c>
      <c r="G13" s="19">
        <f t="shared" si="1"/>
        <v>38377</v>
      </c>
      <c r="H13" s="20">
        <f>Sheet3!H11</f>
        <v>26</v>
      </c>
      <c r="I13" s="20">
        <f>Sheet3!I11</f>
        <v>38351</v>
      </c>
      <c r="J13" s="21">
        <f t="shared" si="2"/>
        <v>9.576048153842143</v>
      </c>
      <c r="K13" s="22">
        <f t="shared" si="3"/>
        <v>0</v>
      </c>
      <c r="L13" s="22">
        <f t="shared" si="4"/>
        <v>9.582540220593994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14943</v>
      </c>
      <c r="E14" s="20">
        <f>Sheet3!E12</f>
        <v>42</v>
      </c>
      <c r="F14" s="20">
        <f>Sheet3!F12</f>
        <v>14901</v>
      </c>
      <c r="G14" s="19">
        <f t="shared" si="1"/>
        <v>14226</v>
      </c>
      <c r="H14" s="20">
        <f>Sheet3!H12</f>
        <v>26</v>
      </c>
      <c r="I14" s="20">
        <f>Sheet3!I12</f>
        <v>14200</v>
      </c>
      <c r="J14" s="21">
        <f t="shared" si="2"/>
        <v>5.0400674820750835</v>
      </c>
      <c r="K14" s="22">
        <f t="shared" si="3"/>
        <v>61.53846153846154</v>
      </c>
      <c r="L14" s="22">
        <f t="shared" si="4"/>
        <v>4.936619718309854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24374</v>
      </c>
      <c r="E15" s="20">
        <f>Sheet3!E13</f>
        <v>240</v>
      </c>
      <c r="F15" s="20">
        <f>Sheet3!F13</f>
        <v>24134</v>
      </c>
      <c r="G15" s="19">
        <f t="shared" si="1"/>
        <v>13910</v>
      </c>
      <c r="H15" s="20">
        <f>Sheet3!H13</f>
        <v>219</v>
      </c>
      <c r="I15" s="20">
        <f>Sheet3!I13</f>
        <v>13691</v>
      </c>
      <c r="J15" s="21">
        <f t="shared" si="2"/>
        <v>75.22645578720346</v>
      </c>
      <c r="K15" s="22">
        <f t="shared" si="3"/>
        <v>9.589041095890405</v>
      </c>
      <c r="L15" s="22">
        <f t="shared" si="4"/>
        <v>76.27638594697245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31346</v>
      </c>
      <c r="E16" s="20">
        <f>Sheet3!E14</f>
        <v>48</v>
      </c>
      <c r="F16" s="20">
        <f>Sheet3!F14</f>
        <v>31298</v>
      </c>
      <c r="G16" s="19">
        <f t="shared" si="1"/>
        <v>15922</v>
      </c>
      <c r="H16" s="20">
        <f>Sheet3!H14</f>
        <v>53</v>
      </c>
      <c r="I16" s="20">
        <f>Sheet3!I14</f>
        <v>15869</v>
      </c>
      <c r="J16" s="21">
        <f t="shared" si="2"/>
        <v>96.87225222961939</v>
      </c>
      <c r="K16" s="22">
        <f t="shared" si="3"/>
        <v>-9.433962264150942</v>
      </c>
      <c r="L16" s="22">
        <f t="shared" si="4"/>
        <v>97.22729850652215</v>
      </c>
    </row>
    <row r="17" spans="1:12" s="8" customFormat="1" ht="15" customHeight="1">
      <c r="A17" s="48"/>
      <c r="B17" s="50"/>
      <c r="C17" s="18" t="s">
        <v>64</v>
      </c>
      <c r="D17" s="19">
        <f>E17+F17</f>
        <v>33793</v>
      </c>
      <c r="E17" s="20">
        <f>Sheet3!E15</f>
        <v>343</v>
      </c>
      <c r="F17" s="20">
        <f>Sheet3!F15</f>
        <v>33450</v>
      </c>
      <c r="G17" s="19">
        <f>H17+I17</f>
        <v>14437</v>
      </c>
      <c r="H17" s="20">
        <f>Sheet3!H15</f>
        <v>552</v>
      </c>
      <c r="I17" s="20">
        <f>Sheet3!I15</f>
        <v>13885</v>
      </c>
      <c r="J17" s="21">
        <f>IF(G17=0,"-",((D17/G17)-1)*100)</f>
        <v>134.0721756597631</v>
      </c>
      <c r="K17" s="22">
        <f>IF(H17=0,"-",((E17/H17)-1)*100)</f>
        <v>-37.86231884057971</v>
      </c>
      <c r="L17" s="22">
        <f>IF(I17=0,"-",((F17/I17)-1)*100)</f>
        <v>140.9074540871444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1525</v>
      </c>
      <c r="E18" s="20">
        <f>Sheet3!E16</f>
        <v>25</v>
      </c>
      <c r="F18" s="20">
        <f>Sheet3!F16</f>
        <v>1500</v>
      </c>
      <c r="G18" s="19">
        <f t="shared" si="1"/>
        <v>1350</v>
      </c>
      <c r="H18" s="20">
        <f>Sheet3!H16</f>
        <v>47</v>
      </c>
      <c r="I18" s="20">
        <f>Sheet3!I16</f>
        <v>1303</v>
      </c>
      <c r="J18" s="21">
        <f t="shared" si="2"/>
        <v>12.962962962962955</v>
      </c>
      <c r="K18" s="22">
        <f t="shared" si="3"/>
        <v>-46.808510638297875</v>
      </c>
      <c r="L18" s="22">
        <f t="shared" si="4"/>
        <v>15.118956254796622</v>
      </c>
    </row>
    <row r="19" spans="1:16" s="8" customFormat="1" ht="15" customHeight="1">
      <c r="A19" s="52"/>
      <c r="B19" s="75" t="s">
        <v>55</v>
      </c>
      <c r="C19" s="76"/>
      <c r="D19" s="19">
        <f t="shared" si="0"/>
        <v>1083</v>
      </c>
      <c r="E19" s="20">
        <f>Sheet3!E18</f>
        <v>5</v>
      </c>
      <c r="F19" s="20">
        <f>Sheet3!F18</f>
        <v>1078</v>
      </c>
      <c r="G19" s="19">
        <f t="shared" si="1"/>
        <v>1061</v>
      </c>
      <c r="H19" s="20">
        <f>Sheet3!H18</f>
        <v>6</v>
      </c>
      <c r="I19" s="20">
        <f>Sheet3!I18</f>
        <v>1055</v>
      </c>
      <c r="J19" s="21">
        <f t="shared" si="2"/>
        <v>2.0735155513666337</v>
      </c>
      <c r="K19" s="22">
        <f t="shared" si="3"/>
        <v>-16.666666666666664</v>
      </c>
      <c r="L19" s="22">
        <f t="shared" si="4"/>
        <v>2.180094786729847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62695</v>
      </c>
      <c r="E20" s="13">
        <f>Sheet3!E26</f>
        <v>421</v>
      </c>
      <c r="F20" s="13">
        <f>Sheet3!F26</f>
        <v>62274</v>
      </c>
      <c r="G20" s="14">
        <f aca="true" t="shared" si="5" ref="G20:G49">H20+I20</f>
        <v>57483</v>
      </c>
      <c r="H20" s="13">
        <f>Sheet3!H26</f>
        <v>351</v>
      </c>
      <c r="I20" s="13">
        <f>Sheet3!I26</f>
        <v>57132</v>
      </c>
      <c r="J20" s="15">
        <f aca="true" t="shared" si="6" ref="J20:J49">IF(G20=0,"-",((D20/G20)-1)*100)</f>
        <v>9.067028512777696</v>
      </c>
      <c r="K20" s="16">
        <f aca="true" t="shared" si="7" ref="K20:K49">IF(H20=0,"-",((E20/H20)-1)*100)</f>
        <v>19.943019943019948</v>
      </c>
      <c r="L20" s="16">
        <f aca="true" t="shared" si="8" ref="L20:L49">IF(I20=0,"-",((F20/I20)-1)*100)</f>
        <v>9.000210039907586</v>
      </c>
    </row>
    <row r="21" spans="1:12" s="8" customFormat="1" ht="15" customHeight="1">
      <c r="A21" s="48"/>
      <c r="B21" s="73" t="s">
        <v>17</v>
      </c>
      <c r="C21" s="74"/>
      <c r="D21" s="19">
        <f t="shared" si="0"/>
        <v>10732</v>
      </c>
      <c r="E21" s="20">
        <f>Sheet3!E20</f>
        <v>39</v>
      </c>
      <c r="F21" s="20">
        <f>Sheet3!F20</f>
        <v>10693</v>
      </c>
      <c r="G21" s="19">
        <f t="shared" si="5"/>
        <v>10254</v>
      </c>
      <c r="H21" s="20">
        <f>Sheet3!H20</f>
        <v>35</v>
      </c>
      <c r="I21" s="20">
        <f>Sheet3!I20</f>
        <v>10219</v>
      </c>
      <c r="J21" s="21">
        <f t="shared" si="6"/>
        <v>4.661595474936608</v>
      </c>
      <c r="K21" s="22">
        <f t="shared" si="7"/>
        <v>11.428571428571432</v>
      </c>
      <c r="L21" s="22">
        <f t="shared" si="8"/>
        <v>4.638418631960084</v>
      </c>
    </row>
    <row r="22" spans="1:12" s="8" customFormat="1" ht="15" customHeight="1">
      <c r="A22" s="48"/>
      <c r="B22" s="73" t="s">
        <v>66</v>
      </c>
      <c r="C22" s="74"/>
      <c r="D22" s="19">
        <f t="shared" si="0"/>
        <v>49970</v>
      </c>
      <c r="E22" s="20">
        <f>Sheet3!E21</f>
        <v>306</v>
      </c>
      <c r="F22" s="20">
        <f>Sheet3!F21</f>
        <v>49664</v>
      </c>
      <c r="G22" s="19">
        <f t="shared" si="5"/>
        <v>45683</v>
      </c>
      <c r="H22" s="20">
        <f>Sheet3!H21</f>
        <v>274</v>
      </c>
      <c r="I22" s="20">
        <f>Sheet3!I21</f>
        <v>45409</v>
      </c>
      <c r="J22" s="21">
        <f t="shared" si="6"/>
        <v>9.384234835715688</v>
      </c>
      <c r="K22" s="22">
        <f t="shared" si="7"/>
        <v>11.678832116788328</v>
      </c>
      <c r="L22" s="22">
        <f t="shared" si="8"/>
        <v>9.370389129908174</v>
      </c>
    </row>
    <row r="23" spans="1:12" s="8" customFormat="1" ht="15" customHeight="1">
      <c r="A23" s="48"/>
      <c r="B23" s="73" t="s">
        <v>18</v>
      </c>
      <c r="C23" s="74"/>
      <c r="D23" s="19">
        <f t="shared" si="0"/>
        <v>394</v>
      </c>
      <c r="E23" s="20">
        <f>Sheet3!E22</f>
        <v>0</v>
      </c>
      <c r="F23" s="20">
        <f>Sheet3!F22</f>
        <v>394</v>
      </c>
      <c r="G23" s="19">
        <f t="shared" si="5"/>
        <v>313</v>
      </c>
      <c r="H23" s="20">
        <f>Sheet3!H22</f>
        <v>6</v>
      </c>
      <c r="I23" s="20">
        <f>Sheet3!I22</f>
        <v>307</v>
      </c>
      <c r="J23" s="21">
        <f t="shared" si="6"/>
        <v>25.87859424920127</v>
      </c>
      <c r="K23" s="22">
        <f t="shared" si="7"/>
        <v>-100</v>
      </c>
      <c r="L23" s="22">
        <f t="shared" si="8"/>
        <v>28.338762214983703</v>
      </c>
    </row>
    <row r="24" spans="1:12" s="8" customFormat="1" ht="15" customHeight="1">
      <c r="A24" s="48"/>
      <c r="B24" s="73" t="s">
        <v>19</v>
      </c>
      <c r="C24" s="74"/>
      <c r="D24" s="19">
        <f t="shared" si="0"/>
        <v>497</v>
      </c>
      <c r="E24" s="20">
        <f>Sheet3!E23</f>
        <v>34</v>
      </c>
      <c r="F24" s="20">
        <f>Sheet3!F23</f>
        <v>463</v>
      </c>
      <c r="G24" s="19">
        <f t="shared" si="5"/>
        <v>385</v>
      </c>
      <c r="H24" s="20">
        <f>Sheet3!H23</f>
        <v>13</v>
      </c>
      <c r="I24" s="20">
        <f>Sheet3!I23</f>
        <v>372</v>
      </c>
      <c r="J24" s="21">
        <f t="shared" si="6"/>
        <v>29.0909090909091</v>
      </c>
      <c r="K24" s="22">
        <f t="shared" si="7"/>
        <v>161.53846153846155</v>
      </c>
      <c r="L24" s="22">
        <f t="shared" si="8"/>
        <v>24.462365591397848</v>
      </c>
    </row>
    <row r="25" spans="1:12" s="8" customFormat="1" ht="15" customHeight="1">
      <c r="A25" s="48"/>
      <c r="B25" s="73" t="s">
        <v>20</v>
      </c>
      <c r="C25" s="74"/>
      <c r="D25" s="19">
        <f t="shared" si="0"/>
        <v>151</v>
      </c>
      <c r="E25" s="20">
        <f>Sheet3!E24</f>
        <v>15</v>
      </c>
      <c r="F25" s="20">
        <f>Sheet3!F24</f>
        <v>136</v>
      </c>
      <c r="G25" s="19">
        <f t="shared" si="5"/>
        <v>120</v>
      </c>
      <c r="H25" s="20">
        <f>Sheet3!H24</f>
        <v>4</v>
      </c>
      <c r="I25" s="20">
        <f>Sheet3!I24</f>
        <v>116</v>
      </c>
      <c r="J25" s="21">
        <f t="shared" si="6"/>
        <v>25.83333333333333</v>
      </c>
      <c r="K25" s="22">
        <f t="shared" si="7"/>
        <v>275</v>
      </c>
      <c r="L25" s="22">
        <f t="shared" si="8"/>
        <v>17.24137931034482</v>
      </c>
    </row>
    <row r="26" spans="1:12" s="8" customFormat="1" ht="15" customHeight="1">
      <c r="A26" s="53"/>
      <c r="B26" s="75" t="s">
        <v>57</v>
      </c>
      <c r="C26" s="76"/>
      <c r="D26" s="28">
        <f t="shared" si="0"/>
        <v>951</v>
      </c>
      <c r="E26" s="20">
        <f>Sheet3!E25</f>
        <v>27</v>
      </c>
      <c r="F26" s="20">
        <f>Sheet3!F25</f>
        <v>924</v>
      </c>
      <c r="G26" s="28">
        <f t="shared" si="5"/>
        <v>728</v>
      </c>
      <c r="H26" s="20">
        <f>Sheet3!H25</f>
        <v>19</v>
      </c>
      <c r="I26" s="20">
        <f>Sheet3!I25</f>
        <v>709</v>
      </c>
      <c r="J26" s="29">
        <f t="shared" si="6"/>
        <v>30.631868131868135</v>
      </c>
      <c r="K26" s="30">
        <f t="shared" si="7"/>
        <v>42.10526315789473</v>
      </c>
      <c r="L26" s="30">
        <f t="shared" si="8"/>
        <v>30.32440056417489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34291</v>
      </c>
      <c r="E27" s="13">
        <f>Sheet3!E40</f>
        <v>21</v>
      </c>
      <c r="F27" s="13">
        <f>Sheet3!F40</f>
        <v>34270</v>
      </c>
      <c r="G27" s="14">
        <f t="shared" si="5"/>
        <v>29398</v>
      </c>
      <c r="H27" s="13">
        <f>Sheet3!H40</f>
        <v>40</v>
      </c>
      <c r="I27" s="13">
        <f>Sheet3!I40</f>
        <v>29358</v>
      </c>
      <c r="J27" s="15">
        <f t="shared" si="6"/>
        <v>16.64398938703313</v>
      </c>
      <c r="K27" s="16">
        <f t="shared" si="7"/>
        <v>-47.5</v>
      </c>
      <c r="L27" s="16">
        <f t="shared" si="8"/>
        <v>16.731384971728325</v>
      </c>
    </row>
    <row r="28" spans="1:12" s="8" customFormat="1" ht="15" customHeight="1">
      <c r="A28" s="48"/>
      <c r="B28" s="73" t="s">
        <v>23</v>
      </c>
      <c r="C28" s="74"/>
      <c r="D28" s="19">
        <f t="shared" si="0"/>
        <v>734</v>
      </c>
      <c r="E28" s="20">
        <f>Sheet3!E27</f>
        <v>0</v>
      </c>
      <c r="F28" s="20">
        <f>Sheet3!F27</f>
        <v>734</v>
      </c>
      <c r="G28" s="19">
        <f t="shared" si="5"/>
        <v>682</v>
      </c>
      <c r="H28" s="20">
        <f>Sheet3!H27</f>
        <v>2</v>
      </c>
      <c r="I28" s="20">
        <f>Sheet3!I27</f>
        <v>680</v>
      </c>
      <c r="J28" s="21">
        <f t="shared" si="6"/>
        <v>7.624633431085037</v>
      </c>
      <c r="K28" s="22">
        <f t="shared" si="7"/>
        <v>-100</v>
      </c>
      <c r="L28" s="22">
        <f t="shared" si="8"/>
        <v>7.941176470588229</v>
      </c>
    </row>
    <row r="29" spans="1:12" s="8" customFormat="1" ht="15" customHeight="1">
      <c r="A29" s="48"/>
      <c r="B29" s="73" t="s">
        <v>24</v>
      </c>
      <c r="C29" s="74"/>
      <c r="D29" s="19">
        <f t="shared" si="0"/>
        <v>4178</v>
      </c>
      <c r="E29" s="20">
        <f>Sheet3!E28</f>
        <v>1</v>
      </c>
      <c r="F29" s="20">
        <f>Sheet3!F28</f>
        <v>4177</v>
      </c>
      <c r="G29" s="19">
        <f t="shared" si="5"/>
        <v>3513</v>
      </c>
      <c r="H29" s="20">
        <f>Sheet3!H28</f>
        <v>4</v>
      </c>
      <c r="I29" s="20">
        <f>Sheet3!I28</f>
        <v>3509</v>
      </c>
      <c r="J29" s="21">
        <f t="shared" si="6"/>
        <v>18.929689723882714</v>
      </c>
      <c r="K29" s="22">
        <f t="shared" si="7"/>
        <v>-75</v>
      </c>
      <c r="L29" s="22">
        <f t="shared" si="8"/>
        <v>19.036762610430323</v>
      </c>
    </row>
    <row r="30" spans="1:12" s="8" customFormat="1" ht="15" customHeight="1">
      <c r="A30" s="48"/>
      <c r="B30" s="73" t="s">
        <v>25</v>
      </c>
      <c r="C30" s="74"/>
      <c r="D30" s="19">
        <f t="shared" si="0"/>
        <v>9179</v>
      </c>
      <c r="E30" s="20">
        <f>Sheet3!E29</f>
        <v>7</v>
      </c>
      <c r="F30" s="20">
        <f>Sheet3!F29</f>
        <v>9172</v>
      </c>
      <c r="G30" s="19">
        <f t="shared" si="5"/>
        <v>7466</v>
      </c>
      <c r="H30" s="20">
        <f>Sheet3!H29</f>
        <v>12</v>
      </c>
      <c r="I30" s="20">
        <f>Sheet3!I29</f>
        <v>7454</v>
      </c>
      <c r="J30" s="21">
        <f t="shared" si="6"/>
        <v>22.94401285829093</v>
      </c>
      <c r="K30" s="22">
        <f t="shared" si="7"/>
        <v>-41.666666666666664</v>
      </c>
      <c r="L30" s="22">
        <f t="shared" si="8"/>
        <v>23.04802790448082</v>
      </c>
    </row>
    <row r="31" spans="1:12" s="8" customFormat="1" ht="15" customHeight="1">
      <c r="A31" s="48"/>
      <c r="B31" s="73" t="s">
        <v>26</v>
      </c>
      <c r="C31" s="74"/>
      <c r="D31" s="19">
        <f t="shared" si="0"/>
        <v>2004</v>
      </c>
      <c r="E31" s="20">
        <f>Sheet3!E30</f>
        <v>1</v>
      </c>
      <c r="F31" s="20">
        <f>Sheet3!F30</f>
        <v>2003</v>
      </c>
      <c r="G31" s="19">
        <f t="shared" si="5"/>
        <v>1671</v>
      </c>
      <c r="H31" s="20">
        <f>Sheet3!H30</f>
        <v>1</v>
      </c>
      <c r="I31" s="20">
        <f>Sheet3!I30</f>
        <v>1670</v>
      </c>
      <c r="J31" s="21">
        <f t="shared" si="6"/>
        <v>19.928186714542196</v>
      </c>
      <c r="K31" s="22">
        <f t="shared" si="7"/>
        <v>0</v>
      </c>
      <c r="L31" s="22">
        <f t="shared" si="8"/>
        <v>19.940119760479046</v>
      </c>
    </row>
    <row r="32" spans="1:12" s="8" customFormat="1" ht="15" customHeight="1">
      <c r="A32" s="48"/>
      <c r="B32" s="73" t="s">
        <v>27</v>
      </c>
      <c r="C32" s="74"/>
      <c r="D32" s="19">
        <f t="shared" si="0"/>
        <v>2401</v>
      </c>
      <c r="E32" s="20">
        <f>Sheet3!E31</f>
        <v>3</v>
      </c>
      <c r="F32" s="20">
        <f>Sheet3!F31</f>
        <v>2398</v>
      </c>
      <c r="G32" s="19">
        <f t="shared" si="5"/>
        <v>1946</v>
      </c>
      <c r="H32" s="20">
        <f>Sheet3!H31</f>
        <v>0</v>
      </c>
      <c r="I32" s="20">
        <f>Sheet3!I31</f>
        <v>1946</v>
      </c>
      <c r="J32" s="21">
        <f t="shared" si="6"/>
        <v>23.381294964028786</v>
      </c>
      <c r="K32" s="22" t="str">
        <f t="shared" si="7"/>
        <v>-</v>
      </c>
      <c r="L32" s="22">
        <f t="shared" si="8"/>
        <v>23.227132579650565</v>
      </c>
    </row>
    <row r="33" spans="1:12" s="8" customFormat="1" ht="15" customHeight="1">
      <c r="A33" s="48"/>
      <c r="B33" s="73" t="s">
        <v>47</v>
      </c>
      <c r="C33" s="74"/>
      <c r="D33" s="19">
        <f t="shared" si="0"/>
        <v>1177</v>
      </c>
      <c r="E33" s="20">
        <f>Sheet3!E32</f>
        <v>2</v>
      </c>
      <c r="F33" s="20">
        <f>Sheet3!F32</f>
        <v>1175</v>
      </c>
      <c r="G33" s="19">
        <f t="shared" si="5"/>
        <v>993</v>
      </c>
      <c r="H33" s="20">
        <f>Sheet3!H32</f>
        <v>1</v>
      </c>
      <c r="I33" s="20">
        <f>Sheet3!I32</f>
        <v>992</v>
      </c>
      <c r="J33" s="21">
        <f t="shared" si="6"/>
        <v>18.529707955689823</v>
      </c>
      <c r="K33" s="22">
        <f t="shared" si="7"/>
        <v>100</v>
      </c>
      <c r="L33" s="22">
        <f t="shared" si="8"/>
        <v>18.4475806451613</v>
      </c>
    </row>
    <row r="34" spans="1:12" s="8" customFormat="1" ht="15" customHeight="1">
      <c r="A34" s="48"/>
      <c r="B34" s="73" t="s">
        <v>28</v>
      </c>
      <c r="C34" s="74"/>
      <c r="D34" s="19">
        <f t="shared" si="0"/>
        <v>1084</v>
      </c>
      <c r="E34" s="20">
        <f>Sheet3!E33</f>
        <v>1</v>
      </c>
      <c r="F34" s="20">
        <f>Sheet3!F33</f>
        <v>1083</v>
      </c>
      <c r="G34" s="19">
        <f t="shared" si="5"/>
        <v>980</v>
      </c>
      <c r="H34" s="20">
        <f>Sheet3!H33</f>
        <v>2</v>
      </c>
      <c r="I34" s="20">
        <f>Sheet3!I33</f>
        <v>978</v>
      </c>
      <c r="J34" s="21">
        <f t="shared" si="6"/>
        <v>10.612244897959178</v>
      </c>
      <c r="K34" s="22">
        <f t="shared" si="7"/>
        <v>-50</v>
      </c>
      <c r="L34" s="22">
        <f t="shared" si="8"/>
        <v>10.73619631901841</v>
      </c>
    </row>
    <row r="35" spans="1:12" s="8" customFormat="1" ht="15" customHeight="1">
      <c r="A35" s="48"/>
      <c r="B35" s="73" t="s">
        <v>67</v>
      </c>
      <c r="C35" s="74"/>
      <c r="D35" s="19">
        <f t="shared" si="0"/>
        <v>5969</v>
      </c>
      <c r="E35" s="20">
        <f>Sheet3!E34</f>
        <v>3</v>
      </c>
      <c r="F35" s="20">
        <f>Sheet3!F34</f>
        <v>5966</v>
      </c>
      <c r="G35" s="19">
        <f t="shared" si="5"/>
        <v>6200</v>
      </c>
      <c r="H35" s="20">
        <f>Sheet3!H34</f>
        <v>12</v>
      </c>
      <c r="I35" s="20">
        <f>Sheet3!I34</f>
        <v>6188</v>
      </c>
      <c r="J35" s="21">
        <f t="shared" si="6"/>
        <v>-3.725806451612901</v>
      </c>
      <c r="K35" s="22">
        <f t="shared" si="7"/>
        <v>-75</v>
      </c>
      <c r="L35" s="22">
        <f t="shared" si="8"/>
        <v>-3.587588881706527</v>
      </c>
    </row>
    <row r="36" spans="1:12" s="8" customFormat="1" ht="15" customHeight="1">
      <c r="A36" s="48"/>
      <c r="B36" s="73" t="s">
        <v>29</v>
      </c>
      <c r="C36" s="74"/>
      <c r="D36" s="19">
        <f t="shared" si="0"/>
        <v>844</v>
      </c>
      <c r="E36" s="20">
        <f>Sheet3!E35</f>
        <v>1</v>
      </c>
      <c r="F36" s="20">
        <f>Sheet3!F35</f>
        <v>843</v>
      </c>
      <c r="G36" s="19">
        <f t="shared" si="5"/>
        <v>728</v>
      </c>
      <c r="H36" s="20">
        <f>Sheet3!H35</f>
        <v>2</v>
      </c>
      <c r="I36" s="20">
        <f>Sheet3!I35</f>
        <v>726</v>
      </c>
      <c r="J36" s="21">
        <f t="shared" si="6"/>
        <v>15.934065934065945</v>
      </c>
      <c r="K36" s="22">
        <f t="shared" si="7"/>
        <v>-50</v>
      </c>
      <c r="L36" s="22">
        <f t="shared" si="8"/>
        <v>16.115702479338843</v>
      </c>
    </row>
    <row r="37" spans="1:12" s="8" customFormat="1" ht="15" customHeight="1">
      <c r="A37" s="48"/>
      <c r="B37" s="73" t="s">
        <v>30</v>
      </c>
      <c r="C37" s="74"/>
      <c r="D37" s="19">
        <f t="shared" si="0"/>
        <v>188</v>
      </c>
      <c r="E37" s="20">
        <f>Sheet3!E36</f>
        <v>0</v>
      </c>
      <c r="F37" s="20">
        <f>Sheet3!F36</f>
        <v>188</v>
      </c>
      <c r="G37" s="19">
        <f t="shared" si="5"/>
        <v>131</v>
      </c>
      <c r="H37" s="20">
        <f>Sheet3!H36</f>
        <v>0</v>
      </c>
      <c r="I37" s="20">
        <f>Sheet3!I36</f>
        <v>131</v>
      </c>
      <c r="J37" s="21">
        <f t="shared" si="6"/>
        <v>43.51145038167938</v>
      </c>
      <c r="K37" s="22" t="str">
        <f t="shared" si="7"/>
        <v>-</v>
      </c>
      <c r="L37" s="22">
        <f t="shared" si="8"/>
        <v>43.51145038167938</v>
      </c>
    </row>
    <row r="38" spans="1:12" s="8" customFormat="1" ht="15" customHeight="1">
      <c r="A38" s="54"/>
      <c r="B38" s="73" t="s">
        <v>31</v>
      </c>
      <c r="C38" s="74"/>
      <c r="D38" s="19">
        <f>E38+F38</f>
        <v>886</v>
      </c>
      <c r="E38" s="20">
        <f>Sheet3!E37</f>
        <v>1</v>
      </c>
      <c r="F38" s="20">
        <f>Sheet3!F37</f>
        <v>885</v>
      </c>
      <c r="G38" s="19">
        <f>H38+I38</f>
        <v>857</v>
      </c>
      <c r="H38" s="20">
        <f>Sheet3!H37</f>
        <v>0</v>
      </c>
      <c r="I38" s="20">
        <f>Sheet3!I37</f>
        <v>857</v>
      </c>
      <c r="J38" s="21">
        <f>IF(G38=0,"-",((D38/G38)-1)*100)</f>
        <v>3.3838973162193753</v>
      </c>
      <c r="K38" s="22" t="str">
        <f>IF(H38=0,"-",((E38/H38)-1)*100)</f>
        <v>-</v>
      </c>
      <c r="L38" s="22">
        <f>IF(I38=0,"-",((F38/I38)-1)*100)</f>
        <v>3.267211201866971</v>
      </c>
    </row>
    <row r="39" spans="1:12" s="8" customFormat="1" ht="15" customHeight="1">
      <c r="A39" s="54"/>
      <c r="B39" s="73" t="s">
        <v>69</v>
      </c>
      <c r="C39" s="74"/>
      <c r="D39" s="19">
        <f t="shared" si="0"/>
        <v>923</v>
      </c>
      <c r="E39" s="20">
        <f>Sheet3!E38</f>
        <v>0</v>
      </c>
      <c r="F39" s="20">
        <f>Sheet3!F38</f>
        <v>923</v>
      </c>
      <c r="G39" s="19">
        <f t="shared" si="5"/>
        <v>534</v>
      </c>
      <c r="H39" s="20">
        <f>Sheet3!H38</f>
        <v>3</v>
      </c>
      <c r="I39" s="20">
        <f>Sheet3!I38</f>
        <v>531</v>
      </c>
      <c r="J39" s="21">
        <f t="shared" si="6"/>
        <v>72.84644194756554</v>
      </c>
      <c r="K39" s="22">
        <f t="shared" si="7"/>
        <v>-100</v>
      </c>
      <c r="L39" s="22">
        <f t="shared" si="8"/>
        <v>73.82297551789077</v>
      </c>
    </row>
    <row r="40" spans="1:12" s="8" customFormat="1" ht="15" customHeight="1">
      <c r="A40" s="55"/>
      <c r="B40" s="75" t="s">
        <v>59</v>
      </c>
      <c r="C40" s="76"/>
      <c r="D40" s="28">
        <f t="shared" si="0"/>
        <v>4724</v>
      </c>
      <c r="E40" s="20">
        <f>Sheet3!E39</f>
        <v>1</v>
      </c>
      <c r="F40" s="20">
        <f>Sheet3!F39</f>
        <v>4723</v>
      </c>
      <c r="G40" s="28">
        <f t="shared" si="5"/>
        <v>3697</v>
      </c>
      <c r="H40" s="20">
        <f>Sheet3!H39</f>
        <v>1</v>
      </c>
      <c r="I40" s="20">
        <f>Sheet3!I39</f>
        <v>3696</v>
      </c>
      <c r="J40" s="29">
        <f t="shared" si="6"/>
        <v>27.779280497700842</v>
      </c>
      <c r="K40" s="30">
        <f t="shared" si="7"/>
        <v>0</v>
      </c>
      <c r="L40" s="30">
        <f t="shared" si="8"/>
        <v>27.786796536796544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8799</v>
      </c>
      <c r="E41" s="13">
        <f>Sheet3!E44</f>
        <v>40</v>
      </c>
      <c r="F41" s="13">
        <f>Sheet3!F44</f>
        <v>8759</v>
      </c>
      <c r="G41" s="14">
        <f t="shared" si="5"/>
        <v>8965</v>
      </c>
      <c r="H41" s="13">
        <f>Sheet3!H44</f>
        <v>38</v>
      </c>
      <c r="I41" s="13">
        <f>Sheet3!I44</f>
        <v>8927</v>
      </c>
      <c r="J41" s="15">
        <f t="shared" si="6"/>
        <v>-1.8516452872281097</v>
      </c>
      <c r="K41" s="16">
        <f t="shared" si="7"/>
        <v>5.263157894736836</v>
      </c>
      <c r="L41" s="16">
        <f t="shared" si="8"/>
        <v>-1.8819312198947058</v>
      </c>
    </row>
    <row r="42" spans="1:12" s="8" customFormat="1" ht="15" customHeight="1">
      <c r="A42" s="48"/>
      <c r="B42" s="73" t="s">
        <v>34</v>
      </c>
      <c r="C42" s="74"/>
      <c r="D42" s="19">
        <f t="shared" si="0"/>
        <v>7461</v>
      </c>
      <c r="E42" s="20">
        <f>Sheet3!E41</f>
        <v>32</v>
      </c>
      <c r="F42" s="20">
        <f>Sheet3!F41</f>
        <v>7429</v>
      </c>
      <c r="G42" s="19">
        <f t="shared" si="5"/>
        <v>7752</v>
      </c>
      <c r="H42" s="20">
        <f>Sheet3!H41</f>
        <v>28</v>
      </c>
      <c r="I42" s="20">
        <f>Sheet3!I41</f>
        <v>7724</v>
      </c>
      <c r="J42" s="21">
        <f t="shared" si="6"/>
        <v>-3.7538699690402466</v>
      </c>
      <c r="K42" s="22">
        <f t="shared" si="7"/>
        <v>14.28571428571428</v>
      </c>
      <c r="L42" s="22">
        <f t="shared" si="8"/>
        <v>-3.8192646297255273</v>
      </c>
    </row>
    <row r="43" spans="1:12" s="8" customFormat="1" ht="15" customHeight="1">
      <c r="A43" s="48"/>
      <c r="B43" s="73" t="s">
        <v>35</v>
      </c>
      <c r="C43" s="74"/>
      <c r="D43" s="19">
        <f t="shared" si="0"/>
        <v>1083</v>
      </c>
      <c r="E43" s="20">
        <f>Sheet3!E42</f>
        <v>7</v>
      </c>
      <c r="F43" s="20">
        <f>Sheet3!F42</f>
        <v>1076</v>
      </c>
      <c r="G43" s="19">
        <f t="shared" si="5"/>
        <v>1034</v>
      </c>
      <c r="H43" s="20">
        <f>Sheet3!H42</f>
        <v>6</v>
      </c>
      <c r="I43" s="20">
        <f>Sheet3!I42</f>
        <v>1028</v>
      </c>
      <c r="J43" s="21">
        <f t="shared" si="6"/>
        <v>4.7388781431334515</v>
      </c>
      <c r="K43" s="22">
        <f t="shared" si="7"/>
        <v>16.666666666666675</v>
      </c>
      <c r="L43" s="22">
        <f t="shared" si="8"/>
        <v>4.669260700389111</v>
      </c>
    </row>
    <row r="44" spans="1:12" s="8" customFormat="1" ht="15" customHeight="1">
      <c r="A44" s="56"/>
      <c r="B44" s="75" t="s">
        <v>61</v>
      </c>
      <c r="C44" s="76"/>
      <c r="D44" s="28">
        <f t="shared" si="0"/>
        <v>255</v>
      </c>
      <c r="E44" s="20">
        <f>Sheet3!E43</f>
        <v>1</v>
      </c>
      <c r="F44" s="20">
        <f>Sheet3!F43</f>
        <v>254</v>
      </c>
      <c r="G44" s="28">
        <f t="shared" si="5"/>
        <v>179</v>
      </c>
      <c r="H44" s="20">
        <f>Sheet3!H43</f>
        <v>4</v>
      </c>
      <c r="I44" s="20">
        <f>Sheet3!I43</f>
        <v>175</v>
      </c>
      <c r="J44" s="29">
        <f t="shared" si="6"/>
        <v>42.45810055865922</v>
      </c>
      <c r="K44" s="30">
        <f t="shared" si="7"/>
        <v>-75</v>
      </c>
      <c r="L44" s="30">
        <f t="shared" si="8"/>
        <v>45.14285714285715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948</v>
      </c>
      <c r="E45" s="13">
        <f>Sheet3!E47</f>
        <v>5</v>
      </c>
      <c r="F45" s="13">
        <f>Sheet3!F47</f>
        <v>943</v>
      </c>
      <c r="G45" s="14">
        <f t="shared" si="5"/>
        <v>823</v>
      </c>
      <c r="H45" s="13">
        <f>Sheet3!H47</f>
        <v>18</v>
      </c>
      <c r="I45" s="13">
        <f>Sheet3!I47</f>
        <v>805</v>
      </c>
      <c r="J45" s="15">
        <f t="shared" si="6"/>
        <v>15.188335358444704</v>
      </c>
      <c r="K45" s="16">
        <f t="shared" si="7"/>
        <v>-72.22222222222221</v>
      </c>
      <c r="L45" s="16">
        <f t="shared" si="8"/>
        <v>17.14285714285715</v>
      </c>
    </row>
    <row r="46" spans="1:12" s="8" customFormat="1" ht="15" customHeight="1">
      <c r="A46" s="48"/>
      <c r="B46" s="73" t="s">
        <v>38</v>
      </c>
      <c r="C46" s="74"/>
      <c r="D46" s="19">
        <f t="shared" si="0"/>
        <v>426</v>
      </c>
      <c r="E46" s="20">
        <f>Sheet3!E45</f>
        <v>5</v>
      </c>
      <c r="F46" s="20">
        <f>Sheet3!F45</f>
        <v>421</v>
      </c>
      <c r="G46" s="19">
        <f t="shared" si="5"/>
        <v>311</v>
      </c>
      <c r="H46" s="20">
        <f>Sheet3!H45</f>
        <v>13</v>
      </c>
      <c r="I46" s="20">
        <f>Sheet3!I45</f>
        <v>298</v>
      </c>
      <c r="J46" s="21">
        <f t="shared" si="6"/>
        <v>36.9774919614148</v>
      </c>
      <c r="K46" s="22">
        <f t="shared" si="7"/>
        <v>-61.53846153846154</v>
      </c>
      <c r="L46" s="22">
        <f t="shared" si="8"/>
        <v>41.2751677852349</v>
      </c>
    </row>
    <row r="47" spans="1:12" s="8" customFormat="1" ht="15" customHeight="1">
      <c r="A47" s="56"/>
      <c r="B47" s="75" t="s">
        <v>63</v>
      </c>
      <c r="C47" s="76"/>
      <c r="D47" s="28">
        <f t="shared" si="0"/>
        <v>522</v>
      </c>
      <c r="E47" s="20">
        <f>Sheet3!E46</f>
        <v>0</v>
      </c>
      <c r="F47" s="20">
        <f>Sheet3!F46</f>
        <v>522</v>
      </c>
      <c r="G47" s="28">
        <f t="shared" si="5"/>
        <v>512</v>
      </c>
      <c r="H47" s="20">
        <f>Sheet3!H46</f>
        <v>5</v>
      </c>
      <c r="I47" s="20">
        <f>Sheet3!I46</f>
        <v>507</v>
      </c>
      <c r="J47" s="29">
        <f t="shared" si="6"/>
        <v>1.953125</v>
      </c>
      <c r="K47" s="30">
        <f t="shared" si="7"/>
        <v>-100</v>
      </c>
      <c r="L47" s="30">
        <f t="shared" si="8"/>
        <v>2.9585798816567976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114</v>
      </c>
      <c r="E48" s="37">
        <f>Sheet3!E48</f>
        <v>52</v>
      </c>
      <c r="F48" s="37">
        <f>Sheet3!F48</f>
        <v>62</v>
      </c>
      <c r="G48" s="36">
        <f t="shared" si="5"/>
        <v>2315</v>
      </c>
      <c r="H48" s="37">
        <f>Sheet3!H48</f>
        <v>94</v>
      </c>
      <c r="I48" s="37">
        <f>Sheet3!I48</f>
        <v>2221</v>
      </c>
      <c r="J48" s="38">
        <f t="shared" si="6"/>
        <v>-95.0755939524838</v>
      </c>
      <c r="K48" s="39">
        <f t="shared" si="7"/>
        <v>-44.680851063829785</v>
      </c>
      <c r="L48" s="39">
        <f t="shared" si="8"/>
        <v>-97.20846465556056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926647</v>
      </c>
      <c r="E49" s="43">
        <f>Sheet3!E49</f>
        <v>314178</v>
      </c>
      <c r="F49" s="43">
        <f>Sheet3!F49</f>
        <v>612469</v>
      </c>
      <c r="G49" s="36">
        <f t="shared" si="5"/>
        <v>1034730</v>
      </c>
      <c r="H49" s="43">
        <f>Sheet3!H49</f>
        <v>514951</v>
      </c>
      <c r="I49" s="43">
        <f>Sheet3!I49</f>
        <v>519779</v>
      </c>
      <c r="J49" s="38">
        <f t="shared" si="6"/>
        <v>-10.44552685241561</v>
      </c>
      <c r="K49" s="44">
        <f t="shared" si="7"/>
        <v>-38.98875815368841</v>
      </c>
      <c r="L49" s="44">
        <f t="shared" si="8"/>
        <v>17.83257884600955</v>
      </c>
      <c r="N49" s="45"/>
    </row>
    <row r="50" s="1" customFormat="1" ht="15" customHeight="1">
      <c r="A50" s="58" t="s">
        <v>72</v>
      </c>
    </row>
    <row r="51" s="1" customFormat="1" ht="15" customHeight="1">
      <c r="A51" s="58" t="s">
        <v>80</v>
      </c>
    </row>
    <row r="52" spans="1:6" ht="15" customHeight="1">
      <c r="A52" s="83" t="s">
        <v>81</v>
      </c>
      <c r="B52" s="83"/>
      <c r="C52" s="83"/>
      <c r="D52" s="83"/>
      <c r="E52" s="83"/>
      <c r="F52" s="83"/>
    </row>
  </sheetData>
  <sheetProtection/>
  <mergeCells count="37">
    <mergeCell ref="A52:F52"/>
    <mergeCell ref="B42:C42"/>
    <mergeCell ref="B43:C43"/>
    <mergeCell ref="B37:C37"/>
    <mergeCell ref="B35:C35"/>
    <mergeCell ref="B39:C39"/>
    <mergeCell ref="B38:C38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2017-04-18T03:04:19Z</cp:lastPrinted>
  <dcterms:created xsi:type="dcterms:W3CDTF">2000-09-20T06:55:14Z</dcterms:created>
  <dcterms:modified xsi:type="dcterms:W3CDTF">2017-04-19T03:36:39Z</dcterms:modified>
  <cp:category/>
  <cp:version/>
  <cp:contentType/>
  <cp:contentStatus/>
</cp:coreProperties>
</file>