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<sst xmlns="http://schemas.openxmlformats.org/spreadsheetml/2006/main" count="124" uniqueCount="82">
  <si>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</si>
  <si>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</si>
  <si>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</si>
  <si>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</si>
  <si>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</si>
  <si>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</si>
  <si>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</si>
  <si>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</si>
  <si>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</si>
  <si>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</si>
  <si>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</si>
  <si>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</si>
  <si>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</si>
  <si>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</si>
  <si>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</si>
  <si>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</si>
  <si>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</si>
  <si>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</si>
  <si>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</si>
  <si>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</si>
  <si>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</si>
  <si>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</si>
  <si>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</si>
  <si>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</si>
  <si>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</si>
  <si>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</si>
  <si>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</si>
  <si>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</si>
  <si>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</si>
  <si>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</si>
  <si>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</si>
  <si>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</si>
  <si>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</si>
  <si>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</si>
  <si>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</si>
  <si>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</si>
  <si>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</si>
  <si>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</si>
  <si>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</si>
  <si>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</si>
  <si>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</si>
  <si>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</si>
  <si>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</si>
  <si>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</si>
  <si>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</si>
  <si>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</si>
  <si>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</si>
  <si>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</si>
  <si>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</si>
  <si>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</si>
  <si>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</si>
  <si>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</si>
  <si>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</si>
  <si>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</si>
  <si>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</si>
  <si>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</si>
  <si>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</si>
  <si>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</si>
  <si>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</si>
  <si>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</si>
  <si>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</si>
  <si>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</si>
  <si>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</si>
  <si>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</si>
  <si>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</si>
  <si>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</si>
  <si>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</si>
  <si>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</si>
  <si>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</si>
  <si>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</si>
  <si>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</si>
  <si>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</si>
  <si>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</si>
  <si>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106</t>
  </si>
  <si>
    <t>June</t>
  </si>
  <si>
    <t>6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</si>
  <si>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</si>
  <si>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</si>
  <si>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</si>
  <si>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</si>
  <si>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106年6月計35,413人次。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</si>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</sst>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21" xfId="0" applyFont="1" applyBorder="1" applyAlignment="1">
      <alignment vertical="center" textRotation="255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H30" sqref="H30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9" t="str">
        <f>"表1-2  "&amp;Sheet1!A1&amp;"年"&amp;Sheet1!A4&amp;"月來臺旅客人數及成長率－按居住地分
Table 1-2 Visitor Arrivals by Residence,
 "&amp;Sheet1!A3&amp;", "&amp;Sheet1!A1+1911</f>
        <v>表1-2  106年6月來臺旅客人數及成長率－按居住地分
Table 1-2 Visitor Arrivals by Residence,
 June, 2017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7.75" customHeight="1">
      <c r="A2" s="70" t="s">
        <v>71</v>
      </c>
      <c r="B2" s="70"/>
      <c r="C2" s="70"/>
      <c r="D2" s="70" t="str">
        <f>Sheet1!A1&amp;"年"&amp;Sheet1!A4&amp;"月 "&amp;Sheet1!A3&amp;", "&amp;Sheet1!A1+1911</f>
        <v>106年6月 June, 2017</v>
      </c>
      <c r="E2" s="70"/>
      <c r="F2" s="70"/>
      <c r="G2" s="70" t="str">
        <f>Sheet1!A1-1&amp;"年"&amp;Sheet1!A4&amp;"月 "&amp;Sheet1!A3&amp;", "&amp;Sheet1!A1-1+1911</f>
        <v>105年6月 June, 2016</v>
      </c>
      <c r="H2" s="70"/>
      <c r="I2" s="70"/>
      <c r="J2" s="71" t="s">
        <v>68</v>
      </c>
      <c r="K2" s="71"/>
      <c r="L2" s="71"/>
    </row>
    <row r="3" spans="1:12" s="1" customFormat="1" ht="41.25" customHeight="1">
      <c r="A3" s="70"/>
      <c r="B3" s="70"/>
      <c r="C3" s="70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4" t="s">
        <v>0</v>
      </c>
      <c r="B4" s="59" t="s">
        <v>48</v>
      </c>
      <c r="C4" s="60"/>
      <c r="D4" s="3">
        <f aca="true" t="shared" si="0" ref="D4:D49">E4+F4</f>
        <v>147918</v>
      </c>
      <c r="E4" s="3">
        <v>138576</v>
      </c>
      <c r="F4" s="3">
        <v>9342</v>
      </c>
      <c r="G4" s="3">
        <f aca="true" t="shared" si="1" ref="G4:G49">H4+I4</f>
        <v>143276</v>
      </c>
      <c r="H4" s="3">
        <v>133199</v>
      </c>
      <c r="I4" s="3">
        <v>10077</v>
      </c>
      <c r="J4" s="4">
        <f>IF(G4=0,"-",((D4/G4)-1)*100)</f>
        <v>3.2399006114073536</v>
      </c>
      <c r="K4" s="4">
        <f>IF(H4=0,"-",((E4/H4)-1)*100)</f>
        <v>4.036817093221412</v>
      </c>
      <c r="L4" s="4">
        <f>IF(I4=0,"-",((F4/I4)-1)*100)</f>
        <v>-7.293837451622509</v>
      </c>
    </row>
    <row r="5" spans="1:12" s="1" customFormat="1" ht="15" customHeight="1">
      <c r="A5" s="62"/>
      <c r="B5" s="59" t="s">
        <v>49</v>
      </c>
      <c r="C5" s="60"/>
      <c r="D5" s="3">
        <f t="shared" si="0"/>
        <v>189078</v>
      </c>
      <c r="E5" s="3">
        <v>186246</v>
      </c>
      <c r="F5" s="3">
        <v>2832</v>
      </c>
      <c r="G5" s="3">
        <f t="shared" si="1"/>
        <v>271478</v>
      </c>
      <c r="H5" s="3">
        <v>268177</v>
      </c>
      <c r="I5" s="3">
        <v>3301</v>
      </c>
      <c r="J5" s="4">
        <f aca="true" t="shared" si="2" ref="J5:J49">IF(G5=0,"-",((D5/G5)-1)*100)</f>
        <v>-30.352367410987256</v>
      </c>
      <c r="K5" s="4">
        <f aca="true" t="shared" si="3" ref="K5:K49">IF(H5=0,"-",((E5/H5)-1)*100)</f>
        <v>-30.55109125689377</v>
      </c>
      <c r="L5" s="4">
        <f aca="true" t="shared" si="4" ref="L5:L49">IF(I5=0,"-",((F5/I5)-1)*100)</f>
        <v>-14.207815813389878</v>
      </c>
    </row>
    <row r="6" spans="1:12" s="1" customFormat="1" ht="15" customHeight="1">
      <c r="A6" s="62"/>
      <c r="B6" s="59" t="s">
        <v>6</v>
      </c>
      <c r="C6" s="60"/>
      <c r="D6" s="3">
        <f t="shared" si="0"/>
        <v>141973</v>
      </c>
      <c r="E6" s="3">
        <v>116</v>
      </c>
      <c r="F6" s="3">
        <v>141857</v>
      </c>
      <c r="G6" s="3">
        <f t="shared" si="1"/>
        <v>130172</v>
      </c>
      <c r="H6" s="3">
        <v>108</v>
      </c>
      <c r="I6" s="3">
        <v>130064</v>
      </c>
      <c r="J6" s="4">
        <f t="shared" si="2"/>
        <v>9.065697692284047</v>
      </c>
      <c r="K6" s="4">
        <f t="shared" si="3"/>
        <v>7.407407407407418</v>
      </c>
      <c r="L6" s="4">
        <f t="shared" si="4"/>
        <v>9.067074670931241</v>
      </c>
    </row>
    <row r="7" spans="1:12" s="1" customFormat="1" ht="15" customHeight="1">
      <c r="A7" s="62"/>
      <c r="B7" s="59" t="s">
        <v>76</v>
      </c>
      <c r="C7" s="60"/>
      <c r="D7" s="3">
        <f t="shared" si="0"/>
        <v>72031</v>
      </c>
      <c r="E7" s="3">
        <v>326</v>
      </c>
      <c r="F7" s="3">
        <v>71705</v>
      </c>
      <c r="G7" s="3">
        <f t="shared" si="1"/>
        <v>61599</v>
      </c>
      <c r="H7" s="3">
        <v>239</v>
      </c>
      <c r="I7" s="3">
        <v>61360</v>
      </c>
      <c r="J7" s="4">
        <f t="shared" si="2"/>
        <v>16.93533985941331</v>
      </c>
      <c r="K7" s="4">
        <f t="shared" si="3"/>
        <v>36.40167364016735</v>
      </c>
      <c r="L7" s="4">
        <f t="shared" si="4"/>
        <v>16.859517601043027</v>
      </c>
    </row>
    <row r="8" spans="1:12" s="1" customFormat="1" ht="15" customHeight="1">
      <c r="A8" s="62"/>
      <c r="B8" s="59" t="s">
        <v>7</v>
      </c>
      <c r="C8" s="60"/>
      <c r="D8" s="3">
        <f t="shared" si="0"/>
        <v>2576</v>
      </c>
      <c r="E8" s="3">
        <v>7</v>
      </c>
      <c r="F8" s="3">
        <v>2569</v>
      </c>
      <c r="G8" s="3">
        <f t="shared" si="1"/>
        <v>2659</v>
      </c>
      <c r="H8" s="3">
        <v>2</v>
      </c>
      <c r="I8" s="3">
        <v>2657</v>
      </c>
      <c r="J8" s="4">
        <f t="shared" si="2"/>
        <v>-3.1214742384355065</v>
      </c>
      <c r="K8" s="4">
        <f t="shared" si="3"/>
        <v>250</v>
      </c>
      <c r="L8" s="4">
        <f t="shared" si="4"/>
        <v>-3.312006021829128</v>
      </c>
    </row>
    <row r="9" spans="1:12" s="1" customFormat="1" ht="15" customHeight="1">
      <c r="A9" s="62"/>
      <c r="B9" s="59" t="s">
        <v>8</v>
      </c>
      <c r="C9" s="60"/>
      <c r="D9" s="3">
        <f t="shared" si="0"/>
        <v>1394</v>
      </c>
      <c r="E9" s="3">
        <v>6</v>
      </c>
      <c r="F9" s="3">
        <v>1388</v>
      </c>
      <c r="G9" s="3">
        <f t="shared" si="1"/>
        <v>1279</v>
      </c>
      <c r="H9" s="3">
        <v>8</v>
      </c>
      <c r="I9" s="3">
        <v>1271</v>
      </c>
      <c r="J9" s="4">
        <f t="shared" si="2"/>
        <v>8.991399530883504</v>
      </c>
      <c r="K9" s="4">
        <f t="shared" si="3"/>
        <v>-25</v>
      </c>
      <c r="L9" s="4">
        <f t="shared" si="4"/>
        <v>9.205350118017307</v>
      </c>
    </row>
    <row r="10" spans="1:12" s="1" customFormat="1" ht="15" customHeight="1">
      <c r="A10" s="62"/>
      <c r="B10" s="64" t="s">
        <v>1</v>
      </c>
      <c r="C10" s="57" t="s">
        <v>9</v>
      </c>
      <c r="D10" s="3">
        <f t="shared" si="0"/>
        <v>43856</v>
      </c>
      <c r="E10" s="3">
        <v>58</v>
      </c>
      <c r="F10" s="3">
        <v>43798</v>
      </c>
      <c r="G10" s="3">
        <f t="shared" si="1"/>
        <v>29746</v>
      </c>
      <c r="H10" s="3">
        <v>58</v>
      </c>
      <c r="I10" s="3">
        <v>29688</v>
      </c>
      <c r="J10" s="4">
        <f t="shared" si="2"/>
        <v>47.43494923687219</v>
      </c>
      <c r="K10" s="4">
        <f t="shared" si="3"/>
        <v>0</v>
      </c>
      <c r="L10" s="4">
        <f t="shared" si="4"/>
        <v>47.52762058744273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36895</v>
      </c>
      <c r="E11" s="3">
        <v>45</v>
      </c>
      <c r="F11" s="3">
        <v>36850</v>
      </c>
      <c r="G11" s="3">
        <f t="shared" si="1"/>
        <v>34467</v>
      </c>
      <c r="H11" s="3">
        <v>33</v>
      </c>
      <c r="I11" s="3">
        <v>34434</v>
      </c>
      <c r="J11" s="4">
        <f t="shared" si="2"/>
        <v>7.0444192996199195</v>
      </c>
      <c r="K11" s="4">
        <f t="shared" si="3"/>
        <v>36.36363636363635</v>
      </c>
      <c r="L11" s="4">
        <f t="shared" si="4"/>
        <v>7.016321078004295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23410</v>
      </c>
      <c r="E12" s="3">
        <v>37</v>
      </c>
      <c r="F12" s="3">
        <v>23373</v>
      </c>
      <c r="G12" s="3">
        <f t="shared" si="1"/>
        <v>17029</v>
      </c>
      <c r="H12" s="3">
        <v>36</v>
      </c>
      <c r="I12" s="3">
        <v>16993</v>
      </c>
      <c r="J12" s="4">
        <f t="shared" si="2"/>
        <v>37.47137236478948</v>
      </c>
      <c r="K12" s="4">
        <f t="shared" si="3"/>
        <v>2.777777777777768</v>
      </c>
      <c r="L12" s="4">
        <f t="shared" si="4"/>
        <v>37.544871417642554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24550</v>
      </c>
      <c r="E13" s="3">
        <v>214</v>
      </c>
      <c r="F13" s="3">
        <v>24336</v>
      </c>
      <c r="G13" s="3">
        <f t="shared" si="1"/>
        <v>14145</v>
      </c>
      <c r="H13" s="3">
        <v>208</v>
      </c>
      <c r="I13" s="3">
        <v>13937</v>
      </c>
      <c r="J13" s="4">
        <f t="shared" si="2"/>
        <v>73.55956168257333</v>
      </c>
      <c r="K13" s="4">
        <f t="shared" si="3"/>
        <v>2.8846153846153744</v>
      </c>
      <c r="L13" s="4">
        <f t="shared" si="4"/>
        <v>74.6143359403028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19247</v>
      </c>
      <c r="E14" s="3">
        <v>32</v>
      </c>
      <c r="F14" s="3">
        <v>19215</v>
      </c>
      <c r="G14" s="3">
        <f t="shared" si="1"/>
        <v>11757</v>
      </c>
      <c r="H14" s="3">
        <v>52</v>
      </c>
      <c r="I14" s="3">
        <v>11705</v>
      </c>
      <c r="J14" s="4">
        <f t="shared" si="2"/>
        <v>63.70672790677894</v>
      </c>
      <c r="K14" s="4">
        <f t="shared" si="3"/>
        <v>-38.46153846153846</v>
      </c>
      <c r="L14" s="4">
        <f t="shared" si="4"/>
        <v>64.16061512174285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37382</v>
      </c>
      <c r="E15" s="3">
        <v>257</v>
      </c>
      <c r="F15" s="3">
        <v>37125</v>
      </c>
      <c r="G15" s="3">
        <f t="shared" si="1"/>
        <v>15734</v>
      </c>
      <c r="H15" s="3">
        <v>236</v>
      </c>
      <c r="I15" s="3">
        <v>15498</v>
      </c>
      <c r="J15" s="4">
        <f t="shared" si="2"/>
        <v>137.58739036481504</v>
      </c>
      <c r="K15" s="4">
        <f t="shared" si="3"/>
        <v>8.898305084745761</v>
      </c>
      <c r="L15" s="4">
        <f t="shared" si="4"/>
        <v>139.54703832752614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1634</v>
      </c>
      <c r="E16" s="3">
        <v>17</v>
      </c>
      <c r="F16" s="3">
        <v>1617</v>
      </c>
      <c r="G16" s="3">
        <f t="shared" si="1"/>
        <v>1211</v>
      </c>
      <c r="H16" s="3">
        <v>49</v>
      </c>
      <c r="I16" s="3">
        <v>1162</v>
      </c>
      <c r="J16" s="4">
        <f t="shared" si="2"/>
        <v>34.929810074318745</v>
      </c>
      <c r="K16" s="4">
        <f t="shared" si="3"/>
        <v>-65.3061224489796</v>
      </c>
      <c r="L16" s="4">
        <f t="shared" si="4"/>
        <v>39.1566265060241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186974</v>
      </c>
      <c r="E17" s="3">
        <v>660</v>
      </c>
      <c r="F17" s="3">
        <v>186314</v>
      </c>
      <c r="G17" s="3">
        <f t="shared" si="1"/>
        <v>124089</v>
      </c>
      <c r="H17" s="3">
        <v>672</v>
      </c>
      <c r="I17" s="3">
        <v>123417</v>
      </c>
      <c r="J17" s="4">
        <f t="shared" si="2"/>
        <v>50.67733642788643</v>
      </c>
      <c r="K17" s="4">
        <f t="shared" si="3"/>
        <v>-1.7857142857142905</v>
      </c>
      <c r="L17" s="4">
        <f t="shared" si="4"/>
        <v>50.962995373408845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833</v>
      </c>
      <c r="E18" s="3">
        <v>2</v>
      </c>
      <c r="F18" s="3">
        <v>831</v>
      </c>
      <c r="G18" s="3">
        <f t="shared" si="1"/>
        <v>768</v>
      </c>
      <c r="H18" s="3">
        <v>5</v>
      </c>
      <c r="I18" s="3">
        <v>763</v>
      </c>
      <c r="J18" s="4">
        <f t="shared" si="2"/>
        <v>8.463541666666675</v>
      </c>
      <c r="K18" s="4">
        <f t="shared" si="3"/>
        <v>-60</v>
      </c>
      <c r="L18" s="4">
        <f t="shared" si="4"/>
        <v>8.912188728702496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742777</v>
      </c>
      <c r="E19" s="3">
        <v>325939</v>
      </c>
      <c r="F19" s="3">
        <v>416838</v>
      </c>
      <c r="G19" s="3">
        <f t="shared" si="1"/>
        <v>735320</v>
      </c>
      <c r="H19" s="3">
        <v>402410</v>
      </c>
      <c r="I19" s="3">
        <v>332910</v>
      </c>
      <c r="J19" s="4">
        <f t="shared" si="2"/>
        <v>1.0141163031061273</v>
      </c>
      <c r="K19" s="4">
        <f t="shared" si="3"/>
        <v>-19.003255386297557</v>
      </c>
      <c r="L19" s="4">
        <f t="shared" si="4"/>
        <v>25.210417229881955</v>
      </c>
    </row>
    <row r="20" spans="1:12" s="1" customFormat="1" ht="15" customHeight="1">
      <c r="A20" s="64" t="s">
        <v>2</v>
      </c>
      <c r="B20" s="59" t="s">
        <v>17</v>
      </c>
      <c r="C20" s="60"/>
      <c r="D20" s="3">
        <f t="shared" si="0"/>
        <v>7217</v>
      </c>
      <c r="E20" s="3">
        <v>31</v>
      </c>
      <c r="F20" s="3">
        <v>7186</v>
      </c>
      <c r="G20" s="3">
        <f t="shared" si="1"/>
        <v>6090</v>
      </c>
      <c r="H20" s="3">
        <v>29</v>
      </c>
      <c r="I20" s="3">
        <v>6061</v>
      </c>
      <c r="J20" s="4">
        <f t="shared" si="2"/>
        <v>18.505747126436777</v>
      </c>
      <c r="K20" s="4">
        <f t="shared" si="3"/>
        <v>6.896551724137923</v>
      </c>
      <c r="L20" s="4">
        <f t="shared" si="4"/>
        <v>18.561293515921463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52135</v>
      </c>
      <c r="E21" s="3">
        <v>367</v>
      </c>
      <c r="F21" s="3">
        <v>51768</v>
      </c>
      <c r="G21" s="3">
        <f t="shared" si="1"/>
        <v>47408</v>
      </c>
      <c r="H21" s="3">
        <v>408</v>
      </c>
      <c r="I21" s="3">
        <v>47000</v>
      </c>
      <c r="J21" s="4">
        <f t="shared" si="2"/>
        <v>9.970890988862635</v>
      </c>
      <c r="K21" s="4">
        <f t="shared" si="3"/>
        <v>-10.049019607843135</v>
      </c>
      <c r="L21" s="4">
        <f t="shared" si="4"/>
        <v>10.144680851063836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347</v>
      </c>
      <c r="E22" s="3">
        <v>1</v>
      </c>
      <c r="F22" s="3">
        <v>346</v>
      </c>
      <c r="G22" s="3">
        <f t="shared" si="1"/>
        <v>203</v>
      </c>
      <c r="H22" s="3">
        <v>1</v>
      </c>
      <c r="I22" s="3">
        <v>202</v>
      </c>
      <c r="J22" s="4">
        <f t="shared" si="2"/>
        <v>70.93596059113301</v>
      </c>
      <c r="K22" s="4">
        <f t="shared" si="3"/>
        <v>0</v>
      </c>
      <c r="L22" s="4">
        <f t="shared" si="4"/>
        <v>71.28712871287128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351</v>
      </c>
      <c r="E23" s="3">
        <v>22</v>
      </c>
      <c r="F23" s="3">
        <v>329</v>
      </c>
      <c r="G23" s="3">
        <f t="shared" si="1"/>
        <v>251</v>
      </c>
      <c r="H23" s="3">
        <v>23</v>
      </c>
      <c r="I23" s="3">
        <v>228</v>
      </c>
      <c r="J23" s="4">
        <f t="shared" si="2"/>
        <v>39.84063745019921</v>
      </c>
      <c r="K23" s="4">
        <f t="shared" si="3"/>
        <v>-4.347826086956519</v>
      </c>
      <c r="L23" s="4">
        <f t="shared" si="4"/>
        <v>44.29824561403508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120</v>
      </c>
      <c r="E24" s="3">
        <v>4</v>
      </c>
      <c r="F24" s="3">
        <v>116</v>
      </c>
      <c r="G24" s="3">
        <f t="shared" si="1"/>
        <v>84</v>
      </c>
      <c r="H24" s="3">
        <v>3</v>
      </c>
      <c r="I24" s="3">
        <v>81</v>
      </c>
      <c r="J24" s="4">
        <f t="shared" si="2"/>
        <v>42.85714285714286</v>
      </c>
      <c r="K24" s="4">
        <f t="shared" si="3"/>
        <v>33.33333333333333</v>
      </c>
      <c r="L24" s="4">
        <f t="shared" si="4"/>
        <v>43.209876543209866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1044</v>
      </c>
      <c r="E25" s="3">
        <v>13</v>
      </c>
      <c r="F25" s="3">
        <v>1031</v>
      </c>
      <c r="G25" s="3">
        <f t="shared" si="1"/>
        <v>840</v>
      </c>
      <c r="H25" s="3">
        <v>19</v>
      </c>
      <c r="I25" s="3">
        <v>821</v>
      </c>
      <c r="J25" s="4">
        <f t="shared" si="2"/>
        <v>24.28571428571429</v>
      </c>
      <c r="K25" s="4">
        <f t="shared" si="3"/>
        <v>-31.57894736842105</v>
      </c>
      <c r="L25" s="4">
        <f t="shared" si="4"/>
        <v>25.578562728380017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61214</v>
      </c>
      <c r="E26" s="3">
        <v>438</v>
      </c>
      <c r="F26" s="3">
        <v>60776</v>
      </c>
      <c r="G26" s="3">
        <f t="shared" si="1"/>
        <v>54876</v>
      </c>
      <c r="H26" s="3">
        <v>483</v>
      </c>
      <c r="I26" s="3">
        <v>54393</v>
      </c>
      <c r="J26" s="4">
        <f t="shared" si="2"/>
        <v>11.549675632334711</v>
      </c>
      <c r="K26" s="4">
        <f t="shared" si="3"/>
        <v>-9.316770186335399</v>
      </c>
      <c r="L26" s="4">
        <f t="shared" si="4"/>
        <v>11.73496589634695</v>
      </c>
    </row>
    <row r="27" spans="1:12" s="1" customFormat="1" ht="15" customHeight="1">
      <c r="A27" s="64" t="s">
        <v>3</v>
      </c>
      <c r="B27" s="59" t="s">
        <v>23</v>
      </c>
      <c r="C27" s="60"/>
      <c r="D27" s="3">
        <f t="shared" si="0"/>
        <v>528</v>
      </c>
      <c r="E27" s="3">
        <v>2</v>
      </c>
      <c r="F27" s="3">
        <v>526</v>
      </c>
      <c r="G27" s="3">
        <f t="shared" si="1"/>
        <v>456</v>
      </c>
      <c r="H27" s="3">
        <v>5</v>
      </c>
      <c r="I27" s="3">
        <v>451</v>
      </c>
      <c r="J27" s="4">
        <f t="shared" si="2"/>
        <v>15.789473684210531</v>
      </c>
      <c r="K27" s="4">
        <f t="shared" si="3"/>
        <v>-60</v>
      </c>
      <c r="L27" s="4">
        <f t="shared" si="4"/>
        <v>16.629711751662967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3083</v>
      </c>
      <c r="E28" s="3">
        <v>7</v>
      </c>
      <c r="F28" s="3">
        <v>3076</v>
      </c>
      <c r="G28" s="3">
        <f t="shared" si="1"/>
        <v>2909</v>
      </c>
      <c r="H28" s="3">
        <v>19</v>
      </c>
      <c r="I28" s="3">
        <v>2890</v>
      </c>
      <c r="J28" s="4">
        <f t="shared" si="2"/>
        <v>5.981436919903738</v>
      </c>
      <c r="K28" s="4">
        <f t="shared" si="3"/>
        <v>-63.1578947368421</v>
      </c>
      <c r="L28" s="4">
        <f t="shared" si="4"/>
        <v>6.43598615916956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3680</v>
      </c>
      <c r="E29" s="3">
        <v>7</v>
      </c>
      <c r="F29" s="3">
        <v>3673</v>
      </c>
      <c r="G29" s="3">
        <f t="shared" si="1"/>
        <v>3749</v>
      </c>
      <c r="H29" s="3">
        <v>4</v>
      </c>
      <c r="I29" s="3">
        <v>3745</v>
      </c>
      <c r="J29" s="4">
        <f t="shared" si="2"/>
        <v>-1.8404907975460127</v>
      </c>
      <c r="K29" s="4">
        <f t="shared" si="3"/>
        <v>75</v>
      </c>
      <c r="L29" s="4">
        <f t="shared" si="4"/>
        <v>-1.9225634178905215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1393</v>
      </c>
      <c r="E30" s="3">
        <v>2</v>
      </c>
      <c r="F30" s="3">
        <v>1391</v>
      </c>
      <c r="G30" s="3">
        <f t="shared" si="1"/>
        <v>1210</v>
      </c>
      <c r="H30" s="3">
        <v>2</v>
      </c>
      <c r="I30" s="3">
        <v>1208</v>
      </c>
      <c r="J30" s="4">
        <f t="shared" si="2"/>
        <v>15.123966942148769</v>
      </c>
      <c r="K30" s="4">
        <f t="shared" si="3"/>
        <v>0</v>
      </c>
      <c r="L30" s="4">
        <f t="shared" si="4"/>
        <v>15.149006622516549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1489</v>
      </c>
      <c r="E31" s="3">
        <v>3</v>
      </c>
      <c r="F31" s="3">
        <v>1486</v>
      </c>
      <c r="G31" s="3">
        <f t="shared" si="1"/>
        <v>1454</v>
      </c>
      <c r="H31" s="3">
        <v>1</v>
      </c>
      <c r="I31" s="3">
        <v>1453</v>
      </c>
      <c r="J31" s="4">
        <f t="shared" si="2"/>
        <v>2.407152682255842</v>
      </c>
      <c r="K31" s="4">
        <f t="shared" si="3"/>
        <v>200</v>
      </c>
      <c r="L31" s="4">
        <f t="shared" si="4"/>
        <v>2.271163110805241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746</v>
      </c>
      <c r="E32" s="3">
        <v>2</v>
      </c>
      <c r="F32" s="3">
        <v>744</v>
      </c>
      <c r="G32" s="3">
        <f t="shared" si="1"/>
        <v>628</v>
      </c>
      <c r="H32" s="3">
        <v>0</v>
      </c>
      <c r="I32" s="3">
        <v>628</v>
      </c>
      <c r="J32" s="4">
        <f t="shared" si="2"/>
        <v>18.78980891719746</v>
      </c>
      <c r="K32" s="4" t="str">
        <f t="shared" si="3"/>
        <v>-</v>
      </c>
      <c r="L32" s="4">
        <f t="shared" si="4"/>
        <v>18.47133757961783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894</v>
      </c>
      <c r="E33" s="3">
        <v>3</v>
      </c>
      <c r="F33" s="3">
        <v>891</v>
      </c>
      <c r="G33" s="3">
        <f t="shared" si="1"/>
        <v>766</v>
      </c>
      <c r="H33" s="3">
        <v>8</v>
      </c>
      <c r="I33" s="3">
        <v>758</v>
      </c>
      <c r="J33" s="4">
        <f t="shared" si="2"/>
        <v>16.710182767624016</v>
      </c>
      <c r="K33" s="4">
        <f t="shared" si="3"/>
        <v>-62.5</v>
      </c>
      <c r="L33" s="4">
        <f t="shared" si="4"/>
        <v>17.546174142480208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4905</v>
      </c>
      <c r="E34" s="3">
        <v>14</v>
      </c>
      <c r="F34" s="3">
        <v>4891</v>
      </c>
      <c r="G34" s="3">
        <f t="shared" si="1"/>
        <v>4140</v>
      </c>
      <c r="H34" s="3">
        <v>5</v>
      </c>
      <c r="I34" s="3">
        <v>4135</v>
      </c>
      <c r="J34" s="4">
        <f t="shared" si="2"/>
        <v>18.47826086956521</v>
      </c>
      <c r="K34" s="4">
        <f t="shared" si="3"/>
        <v>179.99999999999997</v>
      </c>
      <c r="L34" s="4">
        <f t="shared" si="4"/>
        <v>18.282950423216437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491</v>
      </c>
      <c r="E35" s="3">
        <v>0</v>
      </c>
      <c r="F35" s="3">
        <v>491</v>
      </c>
      <c r="G35" s="3">
        <f t="shared" si="1"/>
        <v>457</v>
      </c>
      <c r="H35" s="3">
        <v>0</v>
      </c>
      <c r="I35" s="3">
        <v>457</v>
      </c>
      <c r="J35" s="4">
        <f t="shared" si="2"/>
        <v>7.4398249452954035</v>
      </c>
      <c r="K35" s="4" t="str">
        <f t="shared" si="3"/>
        <v>-</v>
      </c>
      <c r="L35" s="4">
        <f t="shared" si="4"/>
        <v>7.4398249452954035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147</v>
      </c>
      <c r="E36" s="3">
        <v>0</v>
      </c>
      <c r="F36" s="3">
        <v>147</v>
      </c>
      <c r="G36" s="3">
        <f t="shared" si="1"/>
        <v>110</v>
      </c>
      <c r="H36" s="3">
        <v>0</v>
      </c>
      <c r="I36" s="3">
        <v>110</v>
      </c>
      <c r="J36" s="4">
        <f t="shared" si="2"/>
        <v>33.63636363636364</v>
      </c>
      <c r="K36" s="4" t="str">
        <f t="shared" si="3"/>
        <v>-</v>
      </c>
      <c r="L36" s="4">
        <f t="shared" si="4"/>
        <v>33.63636363636364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704</v>
      </c>
      <c r="E37" s="3">
        <v>4</v>
      </c>
      <c r="F37" s="3">
        <v>700</v>
      </c>
      <c r="G37" s="3">
        <f t="shared" si="1"/>
        <v>679</v>
      </c>
      <c r="H37" s="3">
        <v>0</v>
      </c>
      <c r="I37" s="3">
        <v>679</v>
      </c>
      <c r="J37" s="4">
        <f t="shared" si="2"/>
        <v>3.6818851251841034</v>
      </c>
      <c r="K37" s="4" t="str">
        <f t="shared" si="3"/>
        <v>-</v>
      </c>
      <c r="L37" s="4">
        <f t="shared" si="4"/>
        <v>3.092783505154628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634</v>
      </c>
      <c r="E38" s="3">
        <v>0</v>
      </c>
      <c r="F38" s="3">
        <v>634</v>
      </c>
      <c r="G38" s="3">
        <f t="shared" si="1"/>
        <v>682</v>
      </c>
      <c r="H38" s="3">
        <v>0</v>
      </c>
      <c r="I38" s="3">
        <v>682</v>
      </c>
      <c r="J38" s="4">
        <f t="shared" si="2"/>
        <v>-7.03812316715543</v>
      </c>
      <c r="K38" s="4" t="str">
        <f t="shared" si="3"/>
        <v>-</v>
      </c>
      <c r="L38" s="4">
        <f t="shared" si="4"/>
        <v>-7.03812316715543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3810</v>
      </c>
      <c r="E39" s="3">
        <v>5</v>
      </c>
      <c r="F39" s="3">
        <v>3805</v>
      </c>
      <c r="G39" s="3">
        <f t="shared" si="1"/>
        <v>3022</v>
      </c>
      <c r="H39" s="3">
        <v>2</v>
      </c>
      <c r="I39" s="3">
        <v>3020</v>
      </c>
      <c r="J39" s="4">
        <f t="shared" si="2"/>
        <v>26.07544672402382</v>
      </c>
      <c r="K39" s="4">
        <f t="shared" si="3"/>
        <v>150</v>
      </c>
      <c r="L39" s="4">
        <f t="shared" si="4"/>
        <v>25.9933774834437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22504</v>
      </c>
      <c r="E40" s="3">
        <v>49</v>
      </c>
      <c r="F40" s="3">
        <v>22455</v>
      </c>
      <c r="G40" s="3">
        <f t="shared" si="1"/>
        <v>20262</v>
      </c>
      <c r="H40" s="3">
        <v>46</v>
      </c>
      <c r="I40" s="3">
        <v>20216</v>
      </c>
      <c r="J40" s="4">
        <f t="shared" si="2"/>
        <v>11.065047872865463</v>
      </c>
      <c r="K40" s="4">
        <f t="shared" si="3"/>
        <v>6.521739130434789</v>
      </c>
      <c r="L40" s="4">
        <f t="shared" si="4"/>
        <v>11.075385833003558</v>
      </c>
    </row>
    <row r="41" spans="1:12" s="1" customFormat="1" ht="15" customHeight="1">
      <c r="A41" s="61" t="s">
        <v>4</v>
      </c>
      <c r="B41" s="59" t="s">
        <v>34</v>
      </c>
      <c r="C41" s="60"/>
      <c r="D41" s="3">
        <f t="shared" si="0"/>
        <v>6783</v>
      </c>
      <c r="E41" s="3">
        <v>32</v>
      </c>
      <c r="F41" s="3">
        <v>6751</v>
      </c>
      <c r="G41" s="3">
        <f t="shared" si="1"/>
        <v>5324</v>
      </c>
      <c r="H41" s="3">
        <v>27</v>
      </c>
      <c r="I41" s="3">
        <v>5297</v>
      </c>
      <c r="J41" s="4">
        <f t="shared" si="2"/>
        <v>27.404207362885046</v>
      </c>
      <c r="K41" s="4">
        <f t="shared" si="3"/>
        <v>18.518518518518512</v>
      </c>
      <c r="L41" s="4">
        <f t="shared" si="4"/>
        <v>27.449499716820846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1125</v>
      </c>
      <c r="E42" s="3">
        <v>6</v>
      </c>
      <c r="F42" s="3">
        <v>1119</v>
      </c>
      <c r="G42" s="3">
        <f t="shared" si="1"/>
        <v>932</v>
      </c>
      <c r="H42" s="3">
        <v>6</v>
      </c>
      <c r="I42" s="3">
        <v>926</v>
      </c>
      <c r="J42" s="4">
        <f t="shared" si="2"/>
        <v>20.708154506437772</v>
      </c>
      <c r="K42" s="4">
        <f t="shared" si="3"/>
        <v>0</v>
      </c>
      <c r="L42" s="4">
        <f t="shared" si="4"/>
        <v>20.842332613390923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220</v>
      </c>
      <c r="E43" s="3">
        <v>0</v>
      </c>
      <c r="F43" s="3">
        <v>220</v>
      </c>
      <c r="G43" s="3">
        <f t="shared" si="1"/>
        <v>225</v>
      </c>
      <c r="H43" s="3">
        <v>1</v>
      </c>
      <c r="I43" s="3">
        <v>224</v>
      </c>
      <c r="J43" s="4">
        <f t="shared" si="2"/>
        <v>-2.2222222222222254</v>
      </c>
      <c r="K43" s="4">
        <f t="shared" si="3"/>
        <v>-100</v>
      </c>
      <c r="L43" s="4">
        <f t="shared" si="4"/>
        <v>-1.7857142857142905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8128</v>
      </c>
      <c r="E44" s="3">
        <v>38</v>
      </c>
      <c r="F44" s="3">
        <v>8090</v>
      </c>
      <c r="G44" s="3">
        <f t="shared" si="1"/>
        <v>6481</v>
      </c>
      <c r="H44" s="3">
        <v>34</v>
      </c>
      <c r="I44" s="3">
        <v>6447</v>
      </c>
      <c r="J44" s="4">
        <f t="shared" si="2"/>
        <v>25.412744946767486</v>
      </c>
      <c r="K44" s="4">
        <f t="shared" si="3"/>
        <v>11.764705882352944</v>
      </c>
      <c r="L44" s="4">
        <f t="shared" si="4"/>
        <v>25.484721575926784</v>
      </c>
    </row>
    <row r="45" spans="1:12" s="1" customFormat="1" ht="24.75" customHeight="1">
      <c r="A45" s="61" t="s">
        <v>5</v>
      </c>
      <c r="B45" s="59" t="s">
        <v>38</v>
      </c>
      <c r="C45" s="60"/>
      <c r="D45" s="3">
        <f t="shared" si="0"/>
        <v>338</v>
      </c>
      <c r="E45" s="3">
        <v>1</v>
      </c>
      <c r="F45" s="3">
        <v>337</v>
      </c>
      <c r="G45" s="3">
        <f t="shared" si="1"/>
        <v>352</v>
      </c>
      <c r="H45" s="3">
        <v>9</v>
      </c>
      <c r="I45" s="3">
        <v>343</v>
      </c>
      <c r="J45" s="4">
        <f t="shared" si="2"/>
        <v>-3.9772727272727293</v>
      </c>
      <c r="K45" s="4">
        <f t="shared" si="3"/>
        <v>-88.88888888888889</v>
      </c>
      <c r="L45" s="4">
        <f t="shared" si="4"/>
        <v>-1.7492711370262426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352</v>
      </c>
      <c r="E46" s="3">
        <v>2</v>
      </c>
      <c r="F46" s="3">
        <v>350</v>
      </c>
      <c r="G46" s="3">
        <f t="shared" si="1"/>
        <v>380</v>
      </c>
      <c r="H46" s="3">
        <v>1</v>
      </c>
      <c r="I46" s="3">
        <v>379</v>
      </c>
      <c r="J46" s="4">
        <f t="shared" si="2"/>
        <v>-7.36842105263158</v>
      </c>
      <c r="K46" s="4">
        <f t="shared" si="3"/>
        <v>100</v>
      </c>
      <c r="L46" s="4">
        <f t="shared" si="4"/>
        <v>-7.651715039577834</v>
      </c>
    </row>
    <row r="47" spans="1:12" s="1" customFormat="1" ht="19.5" customHeight="1">
      <c r="A47" s="63"/>
      <c r="B47" s="66" t="s">
        <v>40</v>
      </c>
      <c r="C47" s="67"/>
      <c r="D47" s="3">
        <f t="shared" si="0"/>
        <v>690</v>
      </c>
      <c r="E47" s="3">
        <v>3</v>
      </c>
      <c r="F47" s="3">
        <v>687</v>
      </c>
      <c r="G47" s="3">
        <f t="shared" si="1"/>
        <v>732</v>
      </c>
      <c r="H47" s="3">
        <v>10</v>
      </c>
      <c r="I47" s="3">
        <v>722</v>
      </c>
      <c r="J47" s="4">
        <f t="shared" si="2"/>
        <v>-5.737704918032782</v>
      </c>
      <c r="K47" s="4">
        <f t="shared" si="3"/>
        <v>-70</v>
      </c>
      <c r="L47" s="4">
        <f t="shared" si="4"/>
        <v>-4.8476454293628795</v>
      </c>
    </row>
    <row r="48" spans="1:12" s="1" customFormat="1" ht="15" customHeight="1">
      <c r="A48" s="46"/>
      <c r="B48" s="68" t="s">
        <v>41</v>
      </c>
      <c r="C48" s="67"/>
      <c r="D48" s="3">
        <f t="shared" si="0"/>
        <v>618</v>
      </c>
      <c r="E48" s="3">
        <v>62</v>
      </c>
      <c r="F48" s="3">
        <v>556</v>
      </c>
      <c r="G48" s="3">
        <f t="shared" si="1"/>
        <v>129</v>
      </c>
      <c r="H48" s="3">
        <v>99</v>
      </c>
      <c r="I48" s="3">
        <v>30</v>
      </c>
      <c r="J48" s="4">
        <f t="shared" si="2"/>
        <v>379.06976744186045</v>
      </c>
      <c r="K48" s="4">
        <f t="shared" si="3"/>
        <v>-37.37373737373737</v>
      </c>
      <c r="L48" s="4">
        <f t="shared" si="4"/>
        <v>1753.3333333333335</v>
      </c>
    </row>
    <row r="49" spans="1:12" s="1" customFormat="1" ht="15" customHeight="1">
      <c r="A49" s="47"/>
      <c r="B49" s="65" t="s">
        <v>42</v>
      </c>
      <c r="C49" s="60"/>
      <c r="D49" s="3">
        <f t="shared" si="0"/>
        <v>835931</v>
      </c>
      <c r="E49" s="3">
        <v>326529</v>
      </c>
      <c r="F49" s="3">
        <v>509402</v>
      </c>
      <c r="G49" s="3">
        <f t="shared" si="1"/>
        <v>817800</v>
      </c>
      <c r="H49" s="3">
        <v>403082</v>
      </c>
      <c r="I49" s="3">
        <v>414718</v>
      </c>
      <c r="J49" s="4">
        <f t="shared" si="2"/>
        <v>2.217045732452916</v>
      </c>
      <c r="K49" s="4">
        <f t="shared" si="3"/>
        <v>-18.9919172773778</v>
      </c>
      <c r="L49" s="4">
        <f t="shared" si="4"/>
        <v>22.830935720176115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6" t="str">
        <f>Sheet3!A1</f>
        <v>表1-2  106年6月來臺旅客人數及成長率－按居住地分
Table 1-2 Visitor Arrivals by Residence,
 June, 2017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106年6月 June, 2017</v>
      </c>
      <c r="E2" s="81"/>
      <c r="F2" s="81"/>
      <c r="G2" s="81" t="str">
        <f>Sheet3!G2</f>
        <v>105年6月 June, 2016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742777</v>
      </c>
      <c r="E4" s="13">
        <f>Sheet3!E19</f>
        <v>325939</v>
      </c>
      <c r="F4" s="13">
        <f>Sheet3!F19</f>
        <v>416838</v>
      </c>
      <c r="G4" s="14">
        <f aca="true" t="shared" si="1" ref="G4:G19">H4+I4</f>
        <v>735320</v>
      </c>
      <c r="H4" s="13">
        <f>Sheet3!H19</f>
        <v>402410</v>
      </c>
      <c r="I4" s="13">
        <f>Sheet3!I19</f>
        <v>332910</v>
      </c>
      <c r="J4" s="15">
        <f aca="true" t="shared" si="2" ref="J4:J19">IF(G4=0,"-",((D4/G4)-1)*100)</f>
        <v>1.0141163031061273</v>
      </c>
      <c r="K4" s="16">
        <f aca="true" t="shared" si="3" ref="K4:K19">IF(H4=0,"-",((E4/H4)-1)*100)</f>
        <v>-19.003255386297557</v>
      </c>
      <c r="L4" s="16">
        <f aca="true" t="shared" si="4" ref="L4:L19">IF(I4=0,"-",((F4/I4)-1)*100)</f>
        <v>25.210417229881955</v>
      </c>
    </row>
    <row r="5" spans="1:12" s="8" customFormat="1" ht="15" customHeight="1">
      <c r="A5" s="48"/>
      <c r="B5" s="72" t="s">
        <v>52</v>
      </c>
      <c r="C5" s="73"/>
      <c r="D5" s="19">
        <f t="shared" si="0"/>
        <v>147918</v>
      </c>
      <c r="E5" s="20">
        <f>Sheet3!E4</f>
        <v>138576</v>
      </c>
      <c r="F5" s="20">
        <f>Sheet3!F4</f>
        <v>9342</v>
      </c>
      <c r="G5" s="19">
        <f t="shared" si="1"/>
        <v>143276</v>
      </c>
      <c r="H5" s="20">
        <f>Sheet3!H4</f>
        <v>133199</v>
      </c>
      <c r="I5" s="20">
        <f>Sheet3!I4</f>
        <v>10077</v>
      </c>
      <c r="J5" s="21">
        <f t="shared" si="2"/>
        <v>3.2399006114073536</v>
      </c>
      <c r="K5" s="22">
        <f t="shared" si="3"/>
        <v>4.036817093221412</v>
      </c>
      <c r="L5" s="22">
        <f t="shared" si="4"/>
        <v>-7.293837451622509</v>
      </c>
    </row>
    <row r="6" spans="1:12" s="8" customFormat="1" ht="15" customHeight="1">
      <c r="A6" s="48"/>
      <c r="B6" s="72" t="s">
        <v>49</v>
      </c>
      <c r="C6" s="73"/>
      <c r="D6" s="19">
        <f t="shared" si="0"/>
        <v>189078</v>
      </c>
      <c r="E6" s="20">
        <f>Sheet3!E5</f>
        <v>186246</v>
      </c>
      <c r="F6" s="20">
        <f>Sheet3!F5</f>
        <v>2832</v>
      </c>
      <c r="G6" s="23">
        <f t="shared" si="1"/>
        <v>271478</v>
      </c>
      <c r="H6" s="20">
        <f>Sheet3!H5</f>
        <v>268177</v>
      </c>
      <c r="I6" s="20">
        <f>Sheet3!I5</f>
        <v>3301</v>
      </c>
      <c r="J6" s="21">
        <f t="shared" si="2"/>
        <v>-30.352367410987256</v>
      </c>
      <c r="K6" s="22">
        <f t="shared" si="3"/>
        <v>-30.55109125689377</v>
      </c>
      <c r="L6" s="22">
        <f t="shared" si="4"/>
        <v>-14.207815813389878</v>
      </c>
    </row>
    <row r="7" spans="1:12" s="8" customFormat="1" ht="15" customHeight="1">
      <c r="A7" s="48"/>
      <c r="B7" s="72" t="s">
        <v>6</v>
      </c>
      <c r="C7" s="73"/>
      <c r="D7" s="19">
        <f t="shared" si="0"/>
        <v>141973</v>
      </c>
      <c r="E7" s="20">
        <f>Sheet3!E6</f>
        <v>116</v>
      </c>
      <c r="F7" s="20">
        <f>Sheet3!F6</f>
        <v>141857</v>
      </c>
      <c r="G7" s="19">
        <f t="shared" si="1"/>
        <v>130172</v>
      </c>
      <c r="H7" s="20">
        <f>Sheet3!H6</f>
        <v>108</v>
      </c>
      <c r="I7" s="20">
        <f>Sheet3!I6</f>
        <v>130064</v>
      </c>
      <c r="J7" s="21">
        <f t="shared" si="2"/>
        <v>9.065697692284047</v>
      </c>
      <c r="K7" s="22">
        <f t="shared" si="3"/>
        <v>7.407407407407418</v>
      </c>
      <c r="L7" s="22">
        <f t="shared" si="4"/>
        <v>9.067074670931241</v>
      </c>
    </row>
    <row r="8" spans="1:12" s="8" customFormat="1" ht="15" customHeight="1">
      <c r="A8" s="48"/>
      <c r="B8" s="72" t="s">
        <v>70</v>
      </c>
      <c r="C8" s="73"/>
      <c r="D8" s="19">
        <f t="shared" si="0"/>
        <v>72031</v>
      </c>
      <c r="E8" s="20">
        <f>Sheet3!E7</f>
        <v>326</v>
      </c>
      <c r="F8" s="20">
        <f>Sheet3!F7</f>
        <v>71705</v>
      </c>
      <c r="G8" s="19">
        <f t="shared" si="1"/>
        <v>61599</v>
      </c>
      <c r="H8" s="20">
        <f>Sheet3!H7</f>
        <v>239</v>
      </c>
      <c r="I8" s="20">
        <f>Sheet3!I7</f>
        <v>61360</v>
      </c>
      <c r="J8" s="21">
        <f t="shared" si="2"/>
        <v>16.93533985941331</v>
      </c>
      <c r="K8" s="22">
        <f t="shared" si="3"/>
        <v>36.40167364016735</v>
      </c>
      <c r="L8" s="22">
        <f t="shared" si="4"/>
        <v>16.859517601043027</v>
      </c>
    </row>
    <row r="9" spans="1:12" s="8" customFormat="1" ht="15" customHeight="1">
      <c r="A9" s="48"/>
      <c r="B9" s="72" t="s">
        <v>7</v>
      </c>
      <c r="C9" s="73"/>
      <c r="D9" s="19">
        <f t="shared" si="0"/>
        <v>2576</v>
      </c>
      <c r="E9" s="20">
        <f>Sheet3!E8</f>
        <v>7</v>
      </c>
      <c r="F9" s="20">
        <f>Sheet3!F8</f>
        <v>2569</v>
      </c>
      <c r="G9" s="19">
        <f t="shared" si="1"/>
        <v>2659</v>
      </c>
      <c r="H9" s="20">
        <f>Sheet3!H8</f>
        <v>2</v>
      </c>
      <c r="I9" s="20">
        <f>Sheet3!I8</f>
        <v>2657</v>
      </c>
      <c r="J9" s="21">
        <f t="shared" si="2"/>
        <v>-3.1214742384355065</v>
      </c>
      <c r="K9" s="22">
        <f t="shared" si="3"/>
        <v>250</v>
      </c>
      <c r="L9" s="22">
        <f t="shared" si="4"/>
        <v>-3.312006021829128</v>
      </c>
    </row>
    <row r="10" spans="1:12" s="8" customFormat="1" ht="15" customHeight="1">
      <c r="A10" s="48"/>
      <c r="B10" s="72" t="s">
        <v>8</v>
      </c>
      <c r="C10" s="73"/>
      <c r="D10" s="19">
        <f t="shared" si="0"/>
        <v>1394</v>
      </c>
      <c r="E10" s="20">
        <f>Sheet3!E9</f>
        <v>6</v>
      </c>
      <c r="F10" s="20">
        <f>Sheet3!F9</f>
        <v>1388</v>
      </c>
      <c r="G10" s="19">
        <f t="shared" si="1"/>
        <v>1279</v>
      </c>
      <c r="H10" s="20">
        <f>Sheet3!H9</f>
        <v>8</v>
      </c>
      <c r="I10" s="20">
        <f>Sheet3!I9</f>
        <v>1271</v>
      </c>
      <c r="J10" s="21">
        <f t="shared" si="2"/>
        <v>8.991399530883504</v>
      </c>
      <c r="K10" s="22">
        <f t="shared" si="3"/>
        <v>-25</v>
      </c>
      <c r="L10" s="22">
        <f t="shared" si="4"/>
        <v>9.205350118017307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186974</v>
      </c>
      <c r="E11" s="20">
        <f>Sheet3!E17</f>
        <v>660</v>
      </c>
      <c r="F11" s="20">
        <f>Sheet3!F17</f>
        <v>186314</v>
      </c>
      <c r="G11" s="19">
        <f t="shared" si="1"/>
        <v>124089</v>
      </c>
      <c r="H11" s="20">
        <f>Sheet3!H17</f>
        <v>672</v>
      </c>
      <c r="I11" s="20">
        <f>Sheet3!I17</f>
        <v>123417</v>
      </c>
      <c r="J11" s="21">
        <f t="shared" si="2"/>
        <v>50.67733642788643</v>
      </c>
      <c r="K11" s="22">
        <f t="shared" si="3"/>
        <v>-1.7857142857142905</v>
      </c>
      <c r="L11" s="22">
        <f t="shared" si="4"/>
        <v>50.962995373408845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43856</v>
      </c>
      <c r="E12" s="20">
        <f>Sheet3!E10</f>
        <v>58</v>
      </c>
      <c r="F12" s="20">
        <f>Sheet3!F10</f>
        <v>43798</v>
      </c>
      <c r="G12" s="19">
        <f t="shared" si="1"/>
        <v>29746</v>
      </c>
      <c r="H12" s="20">
        <f>Sheet3!H10</f>
        <v>58</v>
      </c>
      <c r="I12" s="20">
        <f>Sheet3!I10</f>
        <v>29688</v>
      </c>
      <c r="J12" s="21">
        <f t="shared" si="2"/>
        <v>47.43494923687219</v>
      </c>
      <c r="K12" s="22">
        <f t="shared" si="3"/>
        <v>0</v>
      </c>
      <c r="L12" s="22">
        <f t="shared" si="4"/>
        <v>47.52762058744273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36895</v>
      </c>
      <c r="E13" s="20">
        <f>Sheet3!E11</f>
        <v>45</v>
      </c>
      <c r="F13" s="20">
        <f>Sheet3!F11</f>
        <v>36850</v>
      </c>
      <c r="G13" s="19">
        <f t="shared" si="1"/>
        <v>34467</v>
      </c>
      <c r="H13" s="20">
        <f>Sheet3!H11</f>
        <v>33</v>
      </c>
      <c r="I13" s="20">
        <f>Sheet3!I11</f>
        <v>34434</v>
      </c>
      <c r="J13" s="21">
        <f t="shared" si="2"/>
        <v>7.0444192996199195</v>
      </c>
      <c r="K13" s="22">
        <f t="shared" si="3"/>
        <v>36.36363636363635</v>
      </c>
      <c r="L13" s="22">
        <f t="shared" si="4"/>
        <v>7.016321078004295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23410</v>
      </c>
      <c r="E14" s="20">
        <f>Sheet3!E12</f>
        <v>37</v>
      </c>
      <c r="F14" s="20">
        <f>Sheet3!F12</f>
        <v>23373</v>
      </c>
      <c r="G14" s="19">
        <f t="shared" si="1"/>
        <v>17029</v>
      </c>
      <c r="H14" s="20">
        <f>Sheet3!H12</f>
        <v>36</v>
      </c>
      <c r="I14" s="20">
        <f>Sheet3!I12</f>
        <v>16993</v>
      </c>
      <c r="J14" s="21">
        <f t="shared" si="2"/>
        <v>37.47137236478948</v>
      </c>
      <c r="K14" s="22">
        <f t="shared" si="3"/>
        <v>2.777777777777768</v>
      </c>
      <c r="L14" s="22">
        <f t="shared" si="4"/>
        <v>37.544871417642554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24550</v>
      </c>
      <c r="E15" s="20">
        <f>Sheet3!E13</f>
        <v>214</v>
      </c>
      <c r="F15" s="20">
        <f>Sheet3!F13</f>
        <v>24336</v>
      </c>
      <c r="G15" s="19">
        <f t="shared" si="1"/>
        <v>14145</v>
      </c>
      <c r="H15" s="20">
        <f>Sheet3!H13</f>
        <v>208</v>
      </c>
      <c r="I15" s="20">
        <f>Sheet3!I13</f>
        <v>13937</v>
      </c>
      <c r="J15" s="21">
        <f t="shared" si="2"/>
        <v>73.55956168257333</v>
      </c>
      <c r="K15" s="22">
        <f t="shared" si="3"/>
        <v>2.8846153846153744</v>
      </c>
      <c r="L15" s="22">
        <f t="shared" si="4"/>
        <v>74.6143359403028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19247</v>
      </c>
      <c r="E16" s="20">
        <f>Sheet3!E14</f>
        <v>32</v>
      </c>
      <c r="F16" s="20">
        <f>Sheet3!F14</f>
        <v>19215</v>
      </c>
      <c r="G16" s="19">
        <f t="shared" si="1"/>
        <v>11757</v>
      </c>
      <c r="H16" s="20">
        <f>Sheet3!H14</f>
        <v>52</v>
      </c>
      <c r="I16" s="20">
        <f>Sheet3!I14</f>
        <v>11705</v>
      </c>
      <c r="J16" s="21">
        <f t="shared" si="2"/>
        <v>63.70672790677894</v>
      </c>
      <c r="K16" s="22">
        <f t="shared" si="3"/>
        <v>-38.46153846153846</v>
      </c>
      <c r="L16" s="22">
        <f t="shared" si="4"/>
        <v>64.16061512174285</v>
      </c>
    </row>
    <row r="17" spans="1:12" s="8" customFormat="1" ht="15" customHeight="1">
      <c r="A17" s="48"/>
      <c r="B17" s="50"/>
      <c r="C17" s="18" t="s">
        <v>64</v>
      </c>
      <c r="D17" s="19">
        <f>E17+F17</f>
        <v>37382</v>
      </c>
      <c r="E17" s="20">
        <f>Sheet3!E15</f>
        <v>257</v>
      </c>
      <c r="F17" s="20">
        <f>Sheet3!F15</f>
        <v>37125</v>
      </c>
      <c r="G17" s="19">
        <f>H17+I17</f>
        <v>15734</v>
      </c>
      <c r="H17" s="20">
        <f>Sheet3!H15</f>
        <v>236</v>
      </c>
      <c r="I17" s="20">
        <f>Sheet3!I15</f>
        <v>15498</v>
      </c>
      <c r="J17" s="21">
        <f>IF(G17=0,"-",((D17/G17)-1)*100)</f>
        <v>137.58739036481504</v>
      </c>
      <c r="K17" s="22">
        <f>IF(H17=0,"-",((E17/H17)-1)*100)</f>
        <v>8.898305084745761</v>
      </c>
      <c r="L17" s="22">
        <f>IF(I17=0,"-",((F17/I17)-1)*100)</f>
        <v>139.54703832752614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1634</v>
      </c>
      <c r="E18" s="20">
        <f>Sheet3!E16</f>
        <v>17</v>
      </c>
      <c r="F18" s="20">
        <f>Sheet3!F16</f>
        <v>1617</v>
      </c>
      <c r="G18" s="19">
        <f t="shared" si="1"/>
        <v>1211</v>
      </c>
      <c r="H18" s="20">
        <f>Sheet3!H16</f>
        <v>49</v>
      </c>
      <c r="I18" s="20">
        <f>Sheet3!I16</f>
        <v>1162</v>
      </c>
      <c r="J18" s="21">
        <f t="shared" si="2"/>
        <v>34.929810074318745</v>
      </c>
      <c r="K18" s="22">
        <f t="shared" si="3"/>
        <v>-65.3061224489796</v>
      </c>
      <c r="L18" s="22">
        <f t="shared" si="4"/>
        <v>39.1566265060241</v>
      </c>
    </row>
    <row r="19" spans="1:16" s="8" customFormat="1" ht="15" customHeight="1">
      <c r="A19" s="52"/>
      <c r="B19" s="74" t="s">
        <v>55</v>
      </c>
      <c r="C19" s="75"/>
      <c r="D19" s="19">
        <f t="shared" si="0"/>
        <v>833</v>
      </c>
      <c r="E19" s="20">
        <f>Sheet3!E18</f>
        <v>2</v>
      </c>
      <c r="F19" s="20">
        <f>Sheet3!F18</f>
        <v>831</v>
      </c>
      <c r="G19" s="19">
        <f t="shared" si="1"/>
        <v>768</v>
      </c>
      <c r="H19" s="20">
        <f>Sheet3!H18</f>
        <v>5</v>
      </c>
      <c r="I19" s="20">
        <f>Sheet3!I18</f>
        <v>763</v>
      </c>
      <c r="J19" s="21">
        <f t="shared" si="2"/>
        <v>8.463541666666675</v>
      </c>
      <c r="K19" s="22">
        <f t="shared" si="3"/>
        <v>-60</v>
      </c>
      <c r="L19" s="22">
        <f t="shared" si="4"/>
        <v>8.912188728702496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61214</v>
      </c>
      <c r="E20" s="13">
        <f>Sheet3!E26</f>
        <v>438</v>
      </c>
      <c r="F20" s="13">
        <f>Sheet3!F26</f>
        <v>60776</v>
      </c>
      <c r="G20" s="14">
        <f aca="true" t="shared" si="5" ref="G20:G49">H20+I20</f>
        <v>54876</v>
      </c>
      <c r="H20" s="13">
        <f>Sheet3!H26</f>
        <v>483</v>
      </c>
      <c r="I20" s="13">
        <f>Sheet3!I26</f>
        <v>54393</v>
      </c>
      <c r="J20" s="15">
        <f aca="true" t="shared" si="6" ref="J20:J49">IF(G20=0,"-",((D20/G20)-1)*100)</f>
        <v>11.549675632334711</v>
      </c>
      <c r="K20" s="16">
        <f aca="true" t="shared" si="7" ref="K20:K49">IF(H20=0,"-",((E20/H20)-1)*100)</f>
        <v>-9.316770186335399</v>
      </c>
      <c r="L20" s="16">
        <f aca="true" t="shared" si="8" ref="L20:L49">IF(I20=0,"-",((F20/I20)-1)*100)</f>
        <v>11.73496589634695</v>
      </c>
    </row>
    <row r="21" spans="1:12" s="8" customFormat="1" ht="15" customHeight="1">
      <c r="A21" s="48"/>
      <c r="B21" s="72" t="s">
        <v>17</v>
      </c>
      <c r="C21" s="73"/>
      <c r="D21" s="19">
        <f t="shared" si="0"/>
        <v>7217</v>
      </c>
      <c r="E21" s="20">
        <f>Sheet3!E20</f>
        <v>31</v>
      </c>
      <c r="F21" s="20">
        <f>Sheet3!F20</f>
        <v>7186</v>
      </c>
      <c r="G21" s="19">
        <f t="shared" si="5"/>
        <v>6090</v>
      </c>
      <c r="H21" s="20">
        <f>Sheet3!H20</f>
        <v>29</v>
      </c>
      <c r="I21" s="20">
        <f>Sheet3!I20</f>
        <v>6061</v>
      </c>
      <c r="J21" s="21">
        <f t="shared" si="6"/>
        <v>18.505747126436777</v>
      </c>
      <c r="K21" s="22">
        <f t="shared" si="7"/>
        <v>6.896551724137923</v>
      </c>
      <c r="L21" s="22">
        <f t="shared" si="8"/>
        <v>18.561293515921463</v>
      </c>
    </row>
    <row r="22" spans="1:12" s="8" customFormat="1" ht="15" customHeight="1">
      <c r="A22" s="48"/>
      <c r="B22" s="72" t="s">
        <v>66</v>
      </c>
      <c r="C22" s="73"/>
      <c r="D22" s="19">
        <f t="shared" si="0"/>
        <v>52135</v>
      </c>
      <c r="E22" s="20">
        <f>Sheet3!E21</f>
        <v>367</v>
      </c>
      <c r="F22" s="20">
        <f>Sheet3!F21</f>
        <v>51768</v>
      </c>
      <c r="G22" s="19">
        <f t="shared" si="5"/>
        <v>47408</v>
      </c>
      <c r="H22" s="20">
        <f>Sheet3!H21</f>
        <v>408</v>
      </c>
      <c r="I22" s="20">
        <f>Sheet3!I21</f>
        <v>47000</v>
      </c>
      <c r="J22" s="21">
        <f t="shared" si="6"/>
        <v>9.970890988862635</v>
      </c>
      <c r="K22" s="22">
        <f t="shared" si="7"/>
        <v>-10.049019607843135</v>
      </c>
      <c r="L22" s="22">
        <f t="shared" si="8"/>
        <v>10.144680851063836</v>
      </c>
    </row>
    <row r="23" spans="1:12" s="8" customFormat="1" ht="15" customHeight="1">
      <c r="A23" s="48"/>
      <c r="B23" s="72" t="s">
        <v>18</v>
      </c>
      <c r="C23" s="73"/>
      <c r="D23" s="19">
        <f t="shared" si="0"/>
        <v>347</v>
      </c>
      <c r="E23" s="20">
        <f>Sheet3!E22</f>
        <v>1</v>
      </c>
      <c r="F23" s="20">
        <f>Sheet3!F22</f>
        <v>346</v>
      </c>
      <c r="G23" s="19">
        <f t="shared" si="5"/>
        <v>203</v>
      </c>
      <c r="H23" s="20">
        <f>Sheet3!H22</f>
        <v>1</v>
      </c>
      <c r="I23" s="20">
        <f>Sheet3!I22</f>
        <v>202</v>
      </c>
      <c r="J23" s="21">
        <f t="shared" si="6"/>
        <v>70.93596059113301</v>
      </c>
      <c r="K23" s="22">
        <f t="shared" si="7"/>
        <v>0</v>
      </c>
      <c r="L23" s="22">
        <f t="shared" si="8"/>
        <v>71.28712871287128</v>
      </c>
    </row>
    <row r="24" spans="1:12" s="8" customFormat="1" ht="15" customHeight="1">
      <c r="A24" s="48"/>
      <c r="B24" s="72" t="s">
        <v>19</v>
      </c>
      <c r="C24" s="73"/>
      <c r="D24" s="19">
        <f t="shared" si="0"/>
        <v>351</v>
      </c>
      <c r="E24" s="20">
        <f>Sheet3!E23</f>
        <v>22</v>
      </c>
      <c r="F24" s="20">
        <f>Sheet3!F23</f>
        <v>329</v>
      </c>
      <c r="G24" s="19">
        <f t="shared" si="5"/>
        <v>251</v>
      </c>
      <c r="H24" s="20">
        <f>Sheet3!H23</f>
        <v>23</v>
      </c>
      <c r="I24" s="20">
        <f>Sheet3!I23</f>
        <v>228</v>
      </c>
      <c r="J24" s="21">
        <f t="shared" si="6"/>
        <v>39.84063745019921</v>
      </c>
      <c r="K24" s="22">
        <f t="shared" si="7"/>
        <v>-4.347826086956519</v>
      </c>
      <c r="L24" s="22">
        <f t="shared" si="8"/>
        <v>44.29824561403508</v>
      </c>
    </row>
    <row r="25" spans="1:12" s="8" customFormat="1" ht="15" customHeight="1">
      <c r="A25" s="48"/>
      <c r="B25" s="72" t="s">
        <v>20</v>
      </c>
      <c r="C25" s="73"/>
      <c r="D25" s="19">
        <f t="shared" si="0"/>
        <v>120</v>
      </c>
      <c r="E25" s="20">
        <f>Sheet3!E24</f>
        <v>4</v>
      </c>
      <c r="F25" s="20">
        <f>Sheet3!F24</f>
        <v>116</v>
      </c>
      <c r="G25" s="19">
        <f t="shared" si="5"/>
        <v>84</v>
      </c>
      <c r="H25" s="20">
        <f>Sheet3!H24</f>
        <v>3</v>
      </c>
      <c r="I25" s="20">
        <f>Sheet3!I24</f>
        <v>81</v>
      </c>
      <c r="J25" s="21">
        <f t="shared" si="6"/>
        <v>42.85714285714286</v>
      </c>
      <c r="K25" s="22">
        <f t="shared" si="7"/>
        <v>33.33333333333333</v>
      </c>
      <c r="L25" s="22">
        <f t="shared" si="8"/>
        <v>43.209876543209866</v>
      </c>
    </row>
    <row r="26" spans="1:12" s="8" customFormat="1" ht="15" customHeight="1">
      <c r="A26" s="53"/>
      <c r="B26" s="74" t="s">
        <v>57</v>
      </c>
      <c r="C26" s="75"/>
      <c r="D26" s="28">
        <f t="shared" si="0"/>
        <v>1044</v>
      </c>
      <c r="E26" s="20">
        <f>Sheet3!E25</f>
        <v>13</v>
      </c>
      <c r="F26" s="20">
        <f>Sheet3!F25</f>
        <v>1031</v>
      </c>
      <c r="G26" s="28">
        <f t="shared" si="5"/>
        <v>840</v>
      </c>
      <c r="H26" s="20">
        <f>Sheet3!H25</f>
        <v>19</v>
      </c>
      <c r="I26" s="20">
        <f>Sheet3!I25</f>
        <v>821</v>
      </c>
      <c r="J26" s="29">
        <f t="shared" si="6"/>
        <v>24.28571428571429</v>
      </c>
      <c r="K26" s="30">
        <f t="shared" si="7"/>
        <v>-31.57894736842105</v>
      </c>
      <c r="L26" s="30">
        <f t="shared" si="8"/>
        <v>25.578562728380017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22504</v>
      </c>
      <c r="E27" s="13">
        <f>Sheet3!E40</f>
        <v>49</v>
      </c>
      <c r="F27" s="13">
        <f>Sheet3!F40</f>
        <v>22455</v>
      </c>
      <c r="G27" s="14">
        <f t="shared" si="5"/>
        <v>20262</v>
      </c>
      <c r="H27" s="13">
        <f>Sheet3!H40</f>
        <v>46</v>
      </c>
      <c r="I27" s="13">
        <f>Sheet3!I40</f>
        <v>20216</v>
      </c>
      <c r="J27" s="15">
        <f t="shared" si="6"/>
        <v>11.065047872865463</v>
      </c>
      <c r="K27" s="16">
        <f t="shared" si="7"/>
        <v>6.521739130434789</v>
      </c>
      <c r="L27" s="16">
        <f t="shared" si="8"/>
        <v>11.075385833003558</v>
      </c>
    </row>
    <row r="28" spans="1:12" s="8" customFormat="1" ht="15" customHeight="1">
      <c r="A28" s="48"/>
      <c r="B28" s="72" t="s">
        <v>23</v>
      </c>
      <c r="C28" s="73"/>
      <c r="D28" s="19">
        <f t="shared" si="0"/>
        <v>528</v>
      </c>
      <c r="E28" s="20">
        <f>Sheet3!E27</f>
        <v>2</v>
      </c>
      <c r="F28" s="20">
        <f>Sheet3!F27</f>
        <v>526</v>
      </c>
      <c r="G28" s="19">
        <f t="shared" si="5"/>
        <v>456</v>
      </c>
      <c r="H28" s="20">
        <f>Sheet3!H27</f>
        <v>5</v>
      </c>
      <c r="I28" s="20">
        <f>Sheet3!I27</f>
        <v>451</v>
      </c>
      <c r="J28" s="21">
        <f t="shared" si="6"/>
        <v>15.789473684210531</v>
      </c>
      <c r="K28" s="22">
        <f t="shared" si="7"/>
        <v>-60</v>
      </c>
      <c r="L28" s="22">
        <f t="shared" si="8"/>
        <v>16.629711751662967</v>
      </c>
    </row>
    <row r="29" spans="1:12" s="8" customFormat="1" ht="15" customHeight="1">
      <c r="A29" s="48"/>
      <c r="B29" s="72" t="s">
        <v>24</v>
      </c>
      <c r="C29" s="73"/>
      <c r="D29" s="19">
        <f t="shared" si="0"/>
        <v>3083</v>
      </c>
      <c r="E29" s="20">
        <f>Sheet3!E28</f>
        <v>7</v>
      </c>
      <c r="F29" s="20">
        <f>Sheet3!F28</f>
        <v>3076</v>
      </c>
      <c r="G29" s="19">
        <f t="shared" si="5"/>
        <v>2909</v>
      </c>
      <c r="H29" s="20">
        <f>Sheet3!H28</f>
        <v>19</v>
      </c>
      <c r="I29" s="20">
        <f>Sheet3!I28</f>
        <v>2890</v>
      </c>
      <c r="J29" s="21">
        <f t="shared" si="6"/>
        <v>5.981436919903738</v>
      </c>
      <c r="K29" s="22">
        <f t="shared" si="7"/>
        <v>-63.1578947368421</v>
      </c>
      <c r="L29" s="22">
        <f t="shared" si="8"/>
        <v>6.43598615916956</v>
      </c>
    </row>
    <row r="30" spans="1:12" s="8" customFormat="1" ht="15" customHeight="1">
      <c r="A30" s="48"/>
      <c r="B30" s="72" t="s">
        <v>25</v>
      </c>
      <c r="C30" s="73"/>
      <c r="D30" s="19">
        <f t="shared" si="0"/>
        <v>3680</v>
      </c>
      <c r="E30" s="20">
        <f>Sheet3!E29</f>
        <v>7</v>
      </c>
      <c r="F30" s="20">
        <f>Sheet3!F29</f>
        <v>3673</v>
      </c>
      <c r="G30" s="19">
        <f t="shared" si="5"/>
        <v>3749</v>
      </c>
      <c r="H30" s="20">
        <f>Sheet3!H29</f>
        <v>4</v>
      </c>
      <c r="I30" s="20">
        <f>Sheet3!I29</f>
        <v>3745</v>
      </c>
      <c r="J30" s="21">
        <f t="shared" si="6"/>
        <v>-1.8404907975460127</v>
      </c>
      <c r="K30" s="22">
        <f t="shared" si="7"/>
        <v>75</v>
      </c>
      <c r="L30" s="22">
        <f t="shared" si="8"/>
        <v>-1.9225634178905215</v>
      </c>
    </row>
    <row r="31" spans="1:12" s="8" customFormat="1" ht="15" customHeight="1">
      <c r="A31" s="48"/>
      <c r="B31" s="72" t="s">
        <v>26</v>
      </c>
      <c r="C31" s="73"/>
      <c r="D31" s="19">
        <f t="shared" si="0"/>
        <v>1393</v>
      </c>
      <c r="E31" s="20">
        <f>Sheet3!E30</f>
        <v>2</v>
      </c>
      <c r="F31" s="20">
        <f>Sheet3!F30</f>
        <v>1391</v>
      </c>
      <c r="G31" s="19">
        <f t="shared" si="5"/>
        <v>1210</v>
      </c>
      <c r="H31" s="20">
        <f>Sheet3!H30</f>
        <v>2</v>
      </c>
      <c r="I31" s="20">
        <f>Sheet3!I30</f>
        <v>1208</v>
      </c>
      <c r="J31" s="21">
        <f t="shared" si="6"/>
        <v>15.123966942148769</v>
      </c>
      <c r="K31" s="22">
        <f t="shared" si="7"/>
        <v>0</v>
      </c>
      <c r="L31" s="22">
        <f t="shared" si="8"/>
        <v>15.149006622516549</v>
      </c>
    </row>
    <row r="32" spans="1:12" s="8" customFormat="1" ht="15" customHeight="1">
      <c r="A32" s="48"/>
      <c r="B32" s="72" t="s">
        <v>27</v>
      </c>
      <c r="C32" s="73"/>
      <c r="D32" s="19">
        <f t="shared" si="0"/>
        <v>1489</v>
      </c>
      <c r="E32" s="20">
        <f>Sheet3!E31</f>
        <v>3</v>
      </c>
      <c r="F32" s="20">
        <f>Sheet3!F31</f>
        <v>1486</v>
      </c>
      <c r="G32" s="19">
        <f t="shared" si="5"/>
        <v>1454</v>
      </c>
      <c r="H32" s="20">
        <f>Sheet3!H31</f>
        <v>1</v>
      </c>
      <c r="I32" s="20">
        <f>Sheet3!I31</f>
        <v>1453</v>
      </c>
      <c r="J32" s="21">
        <f t="shared" si="6"/>
        <v>2.407152682255842</v>
      </c>
      <c r="K32" s="22">
        <f t="shared" si="7"/>
        <v>200</v>
      </c>
      <c r="L32" s="22">
        <f t="shared" si="8"/>
        <v>2.271163110805241</v>
      </c>
    </row>
    <row r="33" spans="1:12" s="8" customFormat="1" ht="15" customHeight="1">
      <c r="A33" s="48"/>
      <c r="B33" s="72" t="s">
        <v>47</v>
      </c>
      <c r="C33" s="73"/>
      <c r="D33" s="19">
        <f t="shared" si="0"/>
        <v>746</v>
      </c>
      <c r="E33" s="20">
        <f>Sheet3!E32</f>
        <v>2</v>
      </c>
      <c r="F33" s="20">
        <f>Sheet3!F32</f>
        <v>744</v>
      </c>
      <c r="G33" s="19">
        <f t="shared" si="5"/>
        <v>628</v>
      </c>
      <c r="H33" s="20">
        <f>Sheet3!H32</f>
        <v>0</v>
      </c>
      <c r="I33" s="20">
        <f>Sheet3!I32</f>
        <v>628</v>
      </c>
      <c r="J33" s="21">
        <f t="shared" si="6"/>
        <v>18.78980891719746</v>
      </c>
      <c r="K33" s="22" t="str">
        <f t="shared" si="7"/>
        <v>-</v>
      </c>
      <c r="L33" s="22">
        <f t="shared" si="8"/>
        <v>18.47133757961783</v>
      </c>
    </row>
    <row r="34" spans="1:12" s="8" customFormat="1" ht="15" customHeight="1">
      <c r="A34" s="48"/>
      <c r="B34" s="72" t="s">
        <v>28</v>
      </c>
      <c r="C34" s="73"/>
      <c r="D34" s="19">
        <f t="shared" si="0"/>
        <v>894</v>
      </c>
      <c r="E34" s="20">
        <f>Sheet3!E33</f>
        <v>3</v>
      </c>
      <c r="F34" s="20">
        <f>Sheet3!F33</f>
        <v>891</v>
      </c>
      <c r="G34" s="19">
        <f t="shared" si="5"/>
        <v>766</v>
      </c>
      <c r="H34" s="20">
        <f>Sheet3!H33</f>
        <v>8</v>
      </c>
      <c r="I34" s="20">
        <f>Sheet3!I33</f>
        <v>758</v>
      </c>
      <c r="J34" s="21">
        <f t="shared" si="6"/>
        <v>16.710182767624016</v>
      </c>
      <c r="K34" s="22">
        <f t="shared" si="7"/>
        <v>-62.5</v>
      </c>
      <c r="L34" s="22">
        <f t="shared" si="8"/>
        <v>17.546174142480208</v>
      </c>
    </row>
    <row r="35" spans="1:12" s="8" customFormat="1" ht="15" customHeight="1">
      <c r="A35" s="48"/>
      <c r="B35" s="72" t="s">
        <v>67</v>
      </c>
      <c r="C35" s="73"/>
      <c r="D35" s="19">
        <f t="shared" si="0"/>
        <v>4905</v>
      </c>
      <c r="E35" s="20">
        <f>Sheet3!E34</f>
        <v>14</v>
      </c>
      <c r="F35" s="20">
        <f>Sheet3!F34</f>
        <v>4891</v>
      </c>
      <c r="G35" s="19">
        <f t="shared" si="5"/>
        <v>4140</v>
      </c>
      <c r="H35" s="20">
        <f>Sheet3!H34</f>
        <v>5</v>
      </c>
      <c r="I35" s="20">
        <f>Sheet3!I34</f>
        <v>4135</v>
      </c>
      <c r="J35" s="21">
        <f t="shared" si="6"/>
        <v>18.47826086956521</v>
      </c>
      <c r="K35" s="22">
        <f t="shared" si="7"/>
        <v>179.99999999999997</v>
      </c>
      <c r="L35" s="22">
        <f t="shared" si="8"/>
        <v>18.282950423216437</v>
      </c>
    </row>
    <row r="36" spans="1:12" s="8" customFormat="1" ht="15" customHeight="1">
      <c r="A36" s="48"/>
      <c r="B36" s="72" t="s">
        <v>29</v>
      </c>
      <c r="C36" s="73"/>
      <c r="D36" s="19">
        <f t="shared" si="0"/>
        <v>491</v>
      </c>
      <c r="E36" s="20">
        <f>Sheet3!E35</f>
        <v>0</v>
      </c>
      <c r="F36" s="20">
        <f>Sheet3!F35</f>
        <v>491</v>
      </c>
      <c r="G36" s="19">
        <f t="shared" si="5"/>
        <v>457</v>
      </c>
      <c r="H36" s="20">
        <f>Sheet3!H35</f>
        <v>0</v>
      </c>
      <c r="I36" s="20">
        <f>Sheet3!I35</f>
        <v>457</v>
      </c>
      <c r="J36" s="21">
        <f t="shared" si="6"/>
        <v>7.4398249452954035</v>
      </c>
      <c r="K36" s="22" t="str">
        <f t="shared" si="7"/>
        <v>-</v>
      </c>
      <c r="L36" s="22">
        <f t="shared" si="8"/>
        <v>7.4398249452954035</v>
      </c>
    </row>
    <row r="37" spans="1:12" s="8" customFormat="1" ht="15" customHeight="1">
      <c r="A37" s="48"/>
      <c r="B37" s="72" t="s">
        <v>30</v>
      </c>
      <c r="C37" s="73"/>
      <c r="D37" s="19">
        <f t="shared" si="0"/>
        <v>147</v>
      </c>
      <c r="E37" s="20">
        <f>Sheet3!E36</f>
        <v>0</v>
      </c>
      <c r="F37" s="20">
        <f>Sheet3!F36</f>
        <v>147</v>
      </c>
      <c r="G37" s="19">
        <f t="shared" si="5"/>
        <v>110</v>
      </c>
      <c r="H37" s="20">
        <f>Sheet3!H36</f>
        <v>0</v>
      </c>
      <c r="I37" s="20">
        <f>Sheet3!I36</f>
        <v>110</v>
      </c>
      <c r="J37" s="21">
        <f t="shared" si="6"/>
        <v>33.63636363636364</v>
      </c>
      <c r="K37" s="22" t="str">
        <f t="shared" si="7"/>
        <v>-</v>
      </c>
      <c r="L37" s="22">
        <f t="shared" si="8"/>
        <v>33.63636363636364</v>
      </c>
    </row>
    <row r="38" spans="1:12" s="8" customFormat="1" ht="15" customHeight="1">
      <c r="A38" s="54"/>
      <c r="B38" s="72" t="s">
        <v>31</v>
      </c>
      <c r="C38" s="73"/>
      <c r="D38" s="19">
        <f>E38+F38</f>
        <v>704</v>
      </c>
      <c r="E38" s="20">
        <f>Sheet3!E37</f>
        <v>4</v>
      </c>
      <c r="F38" s="20">
        <f>Sheet3!F37</f>
        <v>700</v>
      </c>
      <c r="G38" s="19">
        <f>H38+I38</f>
        <v>679</v>
      </c>
      <c r="H38" s="20">
        <f>Sheet3!H37</f>
        <v>0</v>
      </c>
      <c r="I38" s="20">
        <f>Sheet3!I37</f>
        <v>679</v>
      </c>
      <c r="J38" s="21">
        <f>IF(G38=0,"-",((D38/G38)-1)*100)</f>
        <v>3.6818851251841034</v>
      </c>
      <c r="K38" s="22" t="str">
        <f>IF(H38=0,"-",((E38/H38)-1)*100)</f>
        <v>-</v>
      </c>
      <c r="L38" s="22">
        <f>IF(I38=0,"-",((F38/I38)-1)*100)</f>
        <v>3.092783505154628</v>
      </c>
    </row>
    <row r="39" spans="1:12" s="8" customFormat="1" ht="15" customHeight="1">
      <c r="A39" s="54"/>
      <c r="B39" s="72" t="s">
        <v>69</v>
      </c>
      <c r="C39" s="73"/>
      <c r="D39" s="19">
        <f t="shared" si="0"/>
        <v>634</v>
      </c>
      <c r="E39" s="20">
        <f>Sheet3!E38</f>
        <v>0</v>
      </c>
      <c r="F39" s="20">
        <f>Sheet3!F38</f>
        <v>634</v>
      </c>
      <c r="G39" s="19">
        <f t="shared" si="5"/>
        <v>682</v>
      </c>
      <c r="H39" s="20">
        <f>Sheet3!H38</f>
        <v>0</v>
      </c>
      <c r="I39" s="20">
        <f>Sheet3!I38</f>
        <v>682</v>
      </c>
      <c r="J39" s="21">
        <f t="shared" si="6"/>
        <v>-7.03812316715543</v>
      </c>
      <c r="K39" s="22" t="str">
        <f t="shared" si="7"/>
        <v>-</v>
      </c>
      <c r="L39" s="22">
        <f t="shared" si="8"/>
        <v>-7.03812316715543</v>
      </c>
    </row>
    <row r="40" spans="1:12" s="8" customFormat="1" ht="15" customHeight="1">
      <c r="A40" s="55"/>
      <c r="B40" s="74" t="s">
        <v>59</v>
      </c>
      <c r="C40" s="75"/>
      <c r="D40" s="28">
        <f t="shared" si="0"/>
        <v>3810</v>
      </c>
      <c r="E40" s="20">
        <f>Sheet3!E39</f>
        <v>5</v>
      </c>
      <c r="F40" s="20">
        <f>Sheet3!F39</f>
        <v>3805</v>
      </c>
      <c r="G40" s="28">
        <f t="shared" si="5"/>
        <v>3022</v>
      </c>
      <c r="H40" s="20">
        <f>Sheet3!H39</f>
        <v>2</v>
      </c>
      <c r="I40" s="20">
        <f>Sheet3!I39</f>
        <v>3020</v>
      </c>
      <c r="J40" s="29">
        <f t="shared" si="6"/>
        <v>26.07544672402382</v>
      </c>
      <c r="K40" s="30">
        <f t="shared" si="7"/>
        <v>150</v>
      </c>
      <c r="L40" s="30">
        <f t="shared" si="8"/>
        <v>25.9933774834437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8128</v>
      </c>
      <c r="E41" s="13">
        <f>Sheet3!E44</f>
        <v>38</v>
      </c>
      <c r="F41" s="13">
        <f>Sheet3!F44</f>
        <v>8090</v>
      </c>
      <c r="G41" s="14">
        <f t="shared" si="5"/>
        <v>6481</v>
      </c>
      <c r="H41" s="13">
        <f>Sheet3!H44</f>
        <v>34</v>
      </c>
      <c r="I41" s="13">
        <f>Sheet3!I44</f>
        <v>6447</v>
      </c>
      <c r="J41" s="15">
        <f t="shared" si="6"/>
        <v>25.412744946767486</v>
      </c>
      <c r="K41" s="16">
        <f t="shared" si="7"/>
        <v>11.764705882352944</v>
      </c>
      <c r="L41" s="16">
        <f t="shared" si="8"/>
        <v>25.484721575926784</v>
      </c>
    </row>
    <row r="42" spans="1:12" s="8" customFormat="1" ht="15" customHeight="1">
      <c r="A42" s="48"/>
      <c r="B42" s="72" t="s">
        <v>34</v>
      </c>
      <c r="C42" s="73"/>
      <c r="D42" s="19">
        <f t="shared" si="0"/>
        <v>6783</v>
      </c>
      <c r="E42" s="20">
        <f>Sheet3!E41</f>
        <v>32</v>
      </c>
      <c r="F42" s="20">
        <f>Sheet3!F41</f>
        <v>6751</v>
      </c>
      <c r="G42" s="19">
        <f t="shared" si="5"/>
        <v>5324</v>
      </c>
      <c r="H42" s="20">
        <f>Sheet3!H41</f>
        <v>27</v>
      </c>
      <c r="I42" s="20">
        <f>Sheet3!I41</f>
        <v>5297</v>
      </c>
      <c r="J42" s="21">
        <f t="shared" si="6"/>
        <v>27.404207362885046</v>
      </c>
      <c r="K42" s="22">
        <f t="shared" si="7"/>
        <v>18.518518518518512</v>
      </c>
      <c r="L42" s="22">
        <f t="shared" si="8"/>
        <v>27.449499716820846</v>
      </c>
    </row>
    <row r="43" spans="1:12" s="8" customFormat="1" ht="15" customHeight="1">
      <c r="A43" s="48"/>
      <c r="B43" s="72" t="s">
        <v>35</v>
      </c>
      <c r="C43" s="73"/>
      <c r="D43" s="19">
        <f t="shared" si="0"/>
        <v>1125</v>
      </c>
      <c r="E43" s="20">
        <f>Sheet3!E42</f>
        <v>6</v>
      </c>
      <c r="F43" s="20">
        <f>Sheet3!F42</f>
        <v>1119</v>
      </c>
      <c r="G43" s="19">
        <f t="shared" si="5"/>
        <v>932</v>
      </c>
      <c r="H43" s="20">
        <f>Sheet3!H42</f>
        <v>6</v>
      </c>
      <c r="I43" s="20">
        <f>Sheet3!I42</f>
        <v>926</v>
      </c>
      <c r="J43" s="21">
        <f t="shared" si="6"/>
        <v>20.708154506437772</v>
      </c>
      <c r="K43" s="22">
        <f t="shared" si="7"/>
        <v>0</v>
      </c>
      <c r="L43" s="22">
        <f t="shared" si="8"/>
        <v>20.842332613390923</v>
      </c>
    </row>
    <row r="44" spans="1:12" s="8" customFormat="1" ht="15" customHeight="1">
      <c r="A44" s="56"/>
      <c r="B44" s="74" t="s">
        <v>61</v>
      </c>
      <c r="C44" s="75"/>
      <c r="D44" s="28">
        <f t="shared" si="0"/>
        <v>220</v>
      </c>
      <c r="E44" s="20">
        <f>Sheet3!E43</f>
        <v>0</v>
      </c>
      <c r="F44" s="20">
        <f>Sheet3!F43</f>
        <v>220</v>
      </c>
      <c r="G44" s="28">
        <f t="shared" si="5"/>
        <v>225</v>
      </c>
      <c r="H44" s="20">
        <f>Sheet3!H43</f>
        <v>1</v>
      </c>
      <c r="I44" s="20">
        <f>Sheet3!I43</f>
        <v>224</v>
      </c>
      <c r="J44" s="29">
        <f t="shared" si="6"/>
        <v>-2.2222222222222254</v>
      </c>
      <c r="K44" s="30">
        <f t="shared" si="7"/>
        <v>-100</v>
      </c>
      <c r="L44" s="30">
        <f t="shared" si="8"/>
        <v>-1.7857142857142905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690</v>
      </c>
      <c r="E45" s="13">
        <f>Sheet3!E47</f>
        <v>3</v>
      </c>
      <c r="F45" s="13">
        <f>Sheet3!F47</f>
        <v>687</v>
      </c>
      <c r="G45" s="14">
        <f t="shared" si="5"/>
        <v>732</v>
      </c>
      <c r="H45" s="13">
        <f>Sheet3!H47</f>
        <v>10</v>
      </c>
      <c r="I45" s="13">
        <f>Sheet3!I47</f>
        <v>722</v>
      </c>
      <c r="J45" s="15">
        <f t="shared" si="6"/>
        <v>-5.737704918032782</v>
      </c>
      <c r="K45" s="16">
        <f t="shared" si="7"/>
        <v>-70</v>
      </c>
      <c r="L45" s="16">
        <f t="shared" si="8"/>
        <v>-4.8476454293628795</v>
      </c>
    </row>
    <row r="46" spans="1:12" s="8" customFormat="1" ht="15" customHeight="1">
      <c r="A46" s="48"/>
      <c r="B46" s="72" t="s">
        <v>38</v>
      </c>
      <c r="C46" s="73"/>
      <c r="D46" s="19">
        <f t="shared" si="0"/>
        <v>338</v>
      </c>
      <c r="E46" s="20">
        <f>Sheet3!E45</f>
        <v>1</v>
      </c>
      <c r="F46" s="20">
        <f>Sheet3!F45</f>
        <v>337</v>
      </c>
      <c r="G46" s="19">
        <f t="shared" si="5"/>
        <v>352</v>
      </c>
      <c r="H46" s="20">
        <f>Sheet3!H45</f>
        <v>9</v>
      </c>
      <c r="I46" s="20">
        <f>Sheet3!I45</f>
        <v>343</v>
      </c>
      <c r="J46" s="21">
        <f t="shared" si="6"/>
        <v>-3.9772727272727293</v>
      </c>
      <c r="K46" s="22">
        <f t="shared" si="7"/>
        <v>-88.88888888888889</v>
      </c>
      <c r="L46" s="22">
        <f t="shared" si="8"/>
        <v>-1.7492711370262426</v>
      </c>
    </row>
    <row r="47" spans="1:12" s="8" customFormat="1" ht="15" customHeight="1">
      <c r="A47" s="56"/>
      <c r="B47" s="74" t="s">
        <v>63</v>
      </c>
      <c r="C47" s="75"/>
      <c r="D47" s="28">
        <f t="shared" si="0"/>
        <v>352</v>
      </c>
      <c r="E47" s="20">
        <f>Sheet3!E46</f>
        <v>2</v>
      </c>
      <c r="F47" s="20">
        <f>Sheet3!F46</f>
        <v>350</v>
      </c>
      <c r="G47" s="28">
        <f t="shared" si="5"/>
        <v>380</v>
      </c>
      <c r="H47" s="20">
        <f>Sheet3!H46</f>
        <v>1</v>
      </c>
      <c r="I47" s="20">
        <f>Sheet3!I46</f>
        <v>379</v>
      </c>
      <c r="J47" s="29">
        <f t="shared" si="6"/>
        <v>-7.36842105263158</v>
      </c>
      <c r="K47" s="30">
        <f t="shared" si="7"/>
        <v>100</v>
      </c>
      <c r="L47" s="30">
        <f t="shared" si="8"/>
        <v>-7.651715039577834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618</v>
      </c>
      <c r="E48" s="37">
        <f>Sheet3!E48</f>
        <v>62</v>
      </c>
      <c r="F48" s="37">
        <f>Sheet3!F48</f>
        <v>556</v>
      </c>
      <c r="G48" s="36">
        <f t="shared" si="5"/>
        <v>129</v>
      </c>
      <c r="H48" s="37">
        <f>Sheet3!H48</f>
        <v>99</v>
      </c>
      <c r="I48" s="37">
        <f>Sheet3!I48</f>
        <v>30</v>
      </c>
      <c r="J48" s="38">
        <f t="shared" si="6"/>
        <v>379.06976744186045</v>
      </c>
      <c r="K48" s="39">
        <f t="shared" si="7"/>
        <v>-37.37373737373737</v>
      </c>
      <c r="L48" s="39">
        <f t="shared" si="8"/>
        <v>1753.3333333333335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835931</v>
      </c>
      <c r="E49" s="43">
        <f>Sheet3!E49</f>
        <v>326529</v>
      </c>
      <c r="F49" s="43">
        <f>Sheet3!F49</f>
        <v>509402</v>
      </c>
      <c r="G49" s="36">
        <f t="shared" si="5"/>
        <v>817800</v>
      </c>
      <c r="H49" s="43">
        <f>Sheet3!H49</f>
        <v>403082</v>
      </c>
      <c r="I49" s="43">
        <f>Sheet3!I49</f>
        <v>414718</v>
      </c>
      <c r="J49" s="38">
        <f t="shared" si="6"/>
        <v>2.217045732452916</v>
      </c>
      <c r="K49" s="44">
        <f t="shared" si="7"/>
        <v>-18.9919172773778</v>
      </c>
      <c r="L49" s="44">
        <f t="shared" si="8"/>
        <v>22.830935720176115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2:C42"/>
    <mergeCell ref="B43:C43"/>
    <mergeCell ref="B37:C37"/>
    <mergeCell ref="B35:C35"/>
    <mergeCell ref="B39:C39"/>
    <mergeCell ref="B38:C38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2017-07-12T03:25:33Z</cp:lastPrinted>
  <dcterms:created xsi:type="dcterms:W3CDTF">2000-09-20T06:55:14Z</dcterms:created>
  <dcterms:modified xsi:type="dcterms:W3CDTF">2017-07-12T08:49:46Z</dcterms:modified>
  <cp:category/>
  <cp:version/>
  <cp:contentType/>
  <cp:contentStatus/>
</cp:coreProperties>
</file>