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<sst xmlns="http://schemas.openxmlformats.org/spreadsheetml/2006/main" count="124" uniqueCount="82">
  <si>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</si>
  <si>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</si>
  <si>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</si>
  <si>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</si>
  <si>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</si>
  <si>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</si>
  <si>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</si>
  <si>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</si>
  <si>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</si>
  <si>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</si>
  <si>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</si>
  <si>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</si>
  <si>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</si>
  <si>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</si>
  <si>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</si>
  <si>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</si>
  <si>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</si>
  <si>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</si>
  <si>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</si>
  <si>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</si>
  <si>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</si>
  <si>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</si>
  <si>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</si>
  <si>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</si>
  <si>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</si>
  <si>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</si>
  <si>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</si>
  <si>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</si>
  <si>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</si>
  <si>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</si>
  <si>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</si>
  <si>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</si>
  <si>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</si>
  <si>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</si>
  <si>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</si>
  <si>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</si>
  <si>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</si>
  <si>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</si>
  <si>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</si>
  <si>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</si>
  <si>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</si>
  <si>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</si>
  <si>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</si>
  <si>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</si>
  <si>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</si>
  <si>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</si>
  <si>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</si>
  <si>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</si>
  <si>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</si>
  <si>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</si>
  <si>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</si>
  <si>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</si>
  <si>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</si>
  <si>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</si>
  <si>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</si>
  <si>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</si>
  <si>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</si>
  <si>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</si>
  <si>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</si>
  <si>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</si>
  <si>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</si>
  <si>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</si>
  <si>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</si>
  <si>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</si>
  <si>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</si>
  <si>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</si>
  <si>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</si>
  <si>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</si>
  <si>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</si>
  <si>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</si>
  <si>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</si>
  <si>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</si>
  <si>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註1: 本表華僑旅客包含持入境特別簽證之大陸地區、港澳居民，及長期旅居境外之無戶籍國民。</t>
  </si>
  <si>
    <t>106</t>
  </si>
  <si>
    <t>October</t>
  </si>
  <si>
    <t>10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</si>
  <si>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</si>
  <si>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</si>
  <si>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</si>
  <si>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</si>
  <si>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106年10月計23,507人次。</t>
  </si>
  <si>
    <t>註3: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</si>
</sst>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 textRotation="255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3">
      <selection activeCell="H11" sqref="H11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4" t="str">
        <f>"表1-2  "&amp;Sheet1!A1&amp;"年"&amp;Sheet1!A4&amp;"月來臺旅客人數及成長率－按居住地分
Table 1-2 Visitor Arrivals by Residence,
 "&amp;Sheet1!A3&amp;", "&amp;Sheet1!A1+1911</f>
        <v>表1-2  106年10月來臺旅客人數及成長率－按居住地分
Table 1-2 Visitor Arrivals by Residence,
 October, 2017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" customFormat="1" ht="27.75" customHeight="1">
      <c r="A2" s="65" t="s">
        <v>71</v>
      </c>
      <c r="B2" s="65"/>
      <c r="C2" s="65"/>
      <c r="D2" s="65" t="str">
        <f>Sheet1!A1&amp;"年"&amp;Sheet1!A4&amp;"月 "&amp;Sheet1!A3&amp;", "&amp;Sheet1!A1+1911</f>
        <v>106年10月 October, 2017</v>
      </c>
      <c r="E2" s="65"/>
      <c r="F2" s="65"/>
      <c r="G2" s="65" t="str">
        <f>Sheet1!A1-1&amp;"年"&amp;Sheet1!A4&amp;"月 "&amp;Sheet1!A3&amp;", "&amp;Sheet1!A1-1+1911</f>
        <v>105年10月 October, 2016</v>
      </c>
      <c r="H2" s="65"/>
      <c r="I2" s="65"/>
      <c r="J2" s="66" t="s">
        <v>68</v>
      </c>
      <c r="K2" s="66"/>
      <c r="L2" s="66"/>
    </row>
    <row r="3" spans="1:12" s="1" customFormat="1" ht="41.25" customHeight="1">
      <c r="A3" s="65"/>
      <c r="B3" s="65"/>
      <c r="C3" s="65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1" t="s">
        <v>0</v>
      </c>
      <c r="B4" s="59" t="s">
        <v>48</v>
      </c>
      <c r="C4" s="60"/>
      <c r="D4" s="3">
        <f aca="true" t="shared" si="0" ref="D4:D49">E4+F4</f>
        <v>116201</v>
      </c>
      <c r="E4" s="3">
        <v>106929</v>
      </c>
      <c r="F4" s="3">
        <v>9272</v>
      </c>
      <c r="G4" s="3">
        <f aca="true" t="shared" si="1" ref="G4:G49">H4+I4</f>
        <v>126344</v>
      </c>
      <c r="H4" s="3">
        <v>115413</v>
      </c>
      <c r="I4" s="3">
        <v>10931</v>
      </c>
      <c r="J4" s="4">
        <f>IF(G4=0,"-",((D4/G4)-1)*100)</f>
        <v>-8.028082061672892</v>
      </c>
      <c r="K4" s="4">
        <f>IF(H4=0,"-",((E4/H4)-1)*100)</f>
        <v>-7.350991656052608</v>
      </c>
      <c r="L4" s="4">
        <f>IF(I4=0,"-",((F4/I4)-1)*100)</f>
        <v>-15.177019485865884</v>
      </c>
    </row>
    <row r="5" spans="1:12" s="1" customFormat="1" ht="15" customHeight="1">
      <c r="A5" s="62"/>
      <c r="B5" s="59" t="s">
        <v>49</v>
      </c>
      <c r="C5" s="60"/>
      <c r="D5" s="3">
        <f t="shared" si="0"/>
        <v>263826</v>
      </c>
      <c r="E5" s="3">
        <v>261020</v>
      </c>
      <c r="F5" s="3">
        <v>2806</v>
      </c>
      <c r="G5" s="3">
        <f t="shared" si="1"/>
        <v>215390</v>
      </c>
      <c r="H5" s="3">
        <v>211823</v>
      </c>
      <c r="I5" s="3">
        <v>3567</v>
      </c>
      <c r="J5" s="4">
        <f aca="true" t="shared" si="2" ref="J5:J49">IF(G5=0,"-",((D5/G5)-1)*100)</f>
        <v>22.487580667626172</v>
      </c>
      <c r="K5" s="4">
        <f aca="true" t="shared" si="3" ref="K5:K49">IF(H5=0,"-",((E5/H5)-1)*100)</f>
        <v>23.225523196253484</v>
      </c>
      <c r="L5" s="4">
        <f aca="true" t="shared" si="4" ref="L5:L49">IF(I5=0,"-",((F5/I5)-1)*100)</f>
        <v>-21.334454723857586</v>
      </c>
    </row>
    <row r="6" spans="1:12" s="1" customFormat="1" ht="15" customHeight="1">
      <c r="A6" s="62"/>
      <c r="B6" s="59" t="s">
        <v>6</v>
      </c>
      <c r="C6" s="60"/>
      <c r="D6" s="3">
        <f t="shared" si="0"/>
        <v>160337</v>
      </c>
      <c r="E6" s="3">
        <v>132</v>
      </c>
      <c r="F6" s="3">
        <v>160205</v>
      </c>
      <c r="G6" s="3">
        <f t="shared" si="1"/>
        <v>167336</v>
      </c>
      <c r="H6" s="3">
        <v>126</v>
      </c>
      <c r="I6" s="3">
        <v>167210</v>
      </c>
      <c r="J6" s="4">
        <f t="shared" si="2"/>
        <v>-4.182602667686575</v>
      </c>
      <c r="K6" s="4">
        <f t="shared" si="3"/>
        <v>4.761904761904767</v>
      </c>
      <c r="L6" s="4">
        <f t="shared" si="4"/>
        <v>-4.18934274265893</v>
      </c>
    </row>
    <row r="7" spans="1:12" s="1" customFormat="1" ht="15" customHeight="1">
      <c r="A7" s="62"/>
      <c r="B7" s="59" t="s">
        <v>76</v>
      </c>
      <c r="C7" s="60"/>
      <c r="D7" s="3">
        <f t="shared" si="0"/>
        <v>94207</v>
      </c>
      <c r="E7" s="3">
        <v>388</v>
      </c>
      <c r="F7" s="3">
        <v>93819</v>
      </c>
      <c r="G7" s="3">
        <f t="shared" si="1"/>
        <v>73819</v>
      </c>
      <c r="H7" s="3">
        <v>220</v>
      </c>
      <c r="I7" s="3">
        <v>73599</v>
      </c>
      <c r="J7" s="4">
        <f t="shared" si="2"/>
        <v>27.61890570178409</v>
      </c>
      <c r="K7" s="4">
        <f t="shared" si="3"/>
        <v>76.36363636363637</v>
      </c>
      <c r="L7" s="4">
        <f t="shared" si="4"/>
        <v>27.473199364121804</v>
      </c>
    </row>
    <row r="8" spans="1:12" s="1" customFormat="1" ht="15" customHeight="1">
      <c r="A8" s="62"/>
      <c r="B8" s="59" t="s">
        <v>7</v>
      </c>
      <c r="C8" s="60"/>
      <c r="D8" s="3">
        <f t="shared" si="0"/>
        <v>2715</v>
      </c>
      <c r="E8" s="3">
        <v>6</v>
      </c>
      <c r="F8" s="3">
        <v>2709</v>
      </c>
      <c r="G8" s="3">
        <f t="shared" si="1"/>
        <v>2907</v>
      </c>
      <c r="H8" s="3">
        <v>3</v>
      </c>
      <c r="I8" s="3">
        <v>2904</v>
      </c>
      <c r="J8" s="4">
        <f t="shared" si="2"/>
        <v>-6.604747162022706</v>
      </c>
      <c r="K8" s="4">
        <f t="shared" si="3"/>
        <v>100</v>
      </c>
      <c r="L8" s="4">
        <f t="shared" si="4"/>
        <v>-6.714876033057848</v>
      </c>
    </row>
    <row r="9" spans="1:12" s="1" customFormat="1" ht="15" customHeight="1">
      <c r="A9" s="62"/>
      <c r="B9" s="59" t="s">
        <v>8</v>
      </c>
      <c r="C9" s="60"/>
      <c r="D9" s="3">
        <f t="shared" si="0"/>
        <v>2001</v>
      </c>
      <c r="E9" s="3">
        <v>4</v>
      </c>
      <c r="F9" s="3">
        <v>1997</v>
      </c>
      <c r="G9" s="3">
        <f t="shared" si="1"/>
        <v>1763</v>
      </c>
      <c r="H9" s="3">
        <v>3</v>
      </c>
      <c r="I9" s="3">
        <v>1760</v>
      </c>
      <c r="J9" s="4">
        <f t="shared" si="2"/>
        <v>13.499716392512774</v>
      </c>
      <c r="K9" s="4">
        <f t="shared" si="3"/>
        <v>33.33333333333333</v>
      </c>
      <c r="L9" s="4">
        <f t="shared" si="4"/>
        <v>13.4659090909091</v>
      </c>
    </row>
    <row r="10" spans="1:12" s="1" customFormat="1" ht="15" customHeight="1">
      <c r="A10" s="62"/>
      <c r="B10" s="61" t="s">
        <v>1</v>
      </c>
      <c r="C10" s="57" t="s">
        <v>9</v>
      </c>
      <c r="D10" s="3">
        <f t="shared" si="0"/>
        <v>45433</v>
      </c>
      <c r="E10" s="3">
        <v>64</v>
      </c>
      <c r="F10" s="3">
        <v>45369</v>
      </c>
      <c r="G10" s="3">
        <f t="shared" si="1"/>
        <v>42186</v>
      </c>
      <c r="H10" s="3">
        <v>54</v>
      </c>
      <c r="I10" s="3">
        <v>42132</v>
      </c>
      <c r="J10" s="4">
        <f t="shared" si="2"/>
        <v>7.696866258948476</v>
      </c>
      <c r="K10" s="4">
        <f t="shared" si="3"/>
        <v>18.518518518518512</v>
      </c>
      <c r="L10" s="4">
        <f t="shared" si="4"/>
        <v>7.682996297351186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35959</v>
      </c>
      <c r="E11" s="3">
        <v>26</v>
      </c>
      <c r="F11" s="3">
        <v>35933</v>
      </c>
      <c r="G11" s="3">
        <f t="shared" si="1"/>
        <v>35141</v>
      </c>
      <c r="H11" s="3">
        <v>20</v>
      </c>
      <c r="I11" s="3">
        <v>35121</v>
      </c>
      <c r="J11" s="4">
        <f t="shared" si="2"/>
        <v>2.3277652884095446</v>
      </c>
      <c r="K11" s="4">
        <f t="shared" si="3"/>
        <v>30.000000000000004</v>
      </c>
      <c r="L11" s="4">
        <f t="shared" si="4"/>
        <v>2.312007061302346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14559</v>
      </c>
      <c r="E12" s="3">
        <v>48</v>
      </c>
      <c r="F12" s="3">
        <v>14511</v>
      </c>
      <c r="G12" s="3">
        <f t="shared" si="1"/>
        <v>15721</v>
      </c>
      <c r="H12" s="3">
        <v>33</v>
      </c>
      <c r="I12" s="3">
        <v>15688</v>
      </c>
      <c r="J12" s="4">
        <f t="shared" si="2"/>
        <v>-7.39138731632848</v>
      </c>
      <c r="K12" s="4">
        <f t="shared" si="3"/>
        <v>45.45454545454546</v>
      </c>
      <c r="L12" s="4">
        <f t="shared" si="4"/>
        <v>-7.502549719530849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24363</v>
      </c>
      <c r="E13" s="3">
        <v>225</v>
      </c>
      <c r="F13" s="3">
        <v>24138</v>
      </c>
      <c r="G13" s="3">
        <f t="shared" si="1"/>
        <v>15665</v>
      </c>
      <c r="H13" s="3">
        <v>206</v>
      </c>
      <c r="I13" s="3">
        <v>15459</v>
      </c>
      <c r="J13" s="4">
        <f t="shared" si="2"/>
        <v>55.525055857006066</v>
      </c>
      <c r="K13" s="4">
        <f t="shared" si="3"/>
        <v>9.223300970873783</v>
      </c>
      <c r="L13" s="4">
        <f t="shared" si="4"/>
        <v>56.14205317290899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26473</v>
      </c>
      <c r="E14" s="3">
        <v>55</v>
      </c>
      <c r="F14" s="3">
        <v>26418</v>
      </c>
      <c r="G14" s="3">
        <f t="shared" si="1"/>
        <v>23289</v>
      </c>
      <c r="H14" s="3">
        <v>52</v>
      </c>
      <c r="I14" s="3">
        <v>23237</v>
      </c>
      <c r="J14" s="4">
        <f t="shared" si="2"/>
        <v>13.671690497659839</v>
      </c>
      <c r="K14" s="4">
        <f t="shared" si="3"/>
        <v>5.769230769230771</v>
      </c>
      <c r="L14" s="4">
        <f t="shared" si="4"/>
        <v>13.689374704135648</v>
      </c>
    </row>
    <row r="15" spans="1:12" s="1" customFormat="1" ht="15" customHeight="1">
      <c r="A15" s="62"/>
      <c r="B15" s="62"/>
      <c r="C15" s="57" t="s">
        <v>65</v>
      </c>
      <c r="D15" s="3">
        <f t="shared" si="0"/>
        <v>34559</v>
      </c>
      <c r="E15" s="3">
        <v>256</v>
      </c>
      <c r="F15" s="3">
        <v>34303</v>
      </c>
      <c r="G15" s="3">
        <f t="shared" si="1"/>
        <v>18938</v>
      </c>
      <c r="H15" s="3">
        <v>232</v>
      </c>
      <c r="I15" s="3">
        <v>18706</v>
      </c>
      <c r="J15" s="4">
        <f t="shared" si="2"/>
        <v>82.48495089238568</v>
      </c>
      <c r="K15" s="4">
        <f t="shared" si="3"/>
        <v>10.344827586206895</v>
      </c>
      <c r="L15" s="4">
        <f t="shared" si="4"/>
        <v>83.379664278841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2570</v>
      </c>
      <c r="E16" s="3">
        <v>14</v>
      </c>
      <c r="F16" s="3">
        <v>2556</v>
      </c>
      <c r="G16" s="3">
        <f t="shared" si="1"/>
        <v>2171</v>
      </c>
      <c r="H16" s="3">
        <v>26</v>
      </c>
      <c r="I16" s="3">
        <v>2145</v>
      </c>
      <c r="J16" s="4">
        <f t="shared" si="2"/>
        <v>18.37862736066329</v>
      </c>
      <c r="K16" s="4">
        <f t="shared" si="3"/>
        <v>-46.15384615384615</v>
      </c>
      <c r="L16" s="4">
        <f t="shared" si="4"/>
        <v>19.16083916083917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183916</v>
      </c>
      <c r="E17" s="3">
        <v>688</v>
      </c>
      <c r="F17" s="3">
        <v>183228</v>
      </c>
      <c r="G17" s="3">
        <f t="shared" si="1"/>
        <v>153111</v>
      </c>
      <c r="H17" s="3">
        <v>623</v>
      </c>
      <c r="I17" s="3">
        <v>152488</v>
      </c>
      <c r="J17" s="4">
        <f t="shared" si="2"/>
        <v>20.11939050754028</v>
      </c>
      <c r="K17" s="4">
        <f t="shared" si="3"/>
        <v>10.43338683788122</v>
      </c>
      <c r="L17" s="4">
        <f t="shared" si="4"/>
        <v>20.158963328261905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1327</v>
      </c>
      <c r="E18" s="3">
        <v>9</v>
      </c>
      <c r="F18" s="3">
        <v>1318</v>
      </c>
      <c r="G18" s="3">
        <f t="shared" si="1"/>
        <v>888</v>
      </c>
      <c r="H18" s="3">
        <v>7</v>
      </c>
      <c r="I18" s="3">
        <v>881</v>
      </c>
      <c r="J18" s="4">
        <f t="shared" si="2"/>
        <v>49.43693693693694</v>
      </c>
      <c r="K18" s="4">
        <f t="shared" si="3"/>
        <v>28.57142857142858</v>
      </c>
      <c r="L18" s="4">
        <f t="shared" si="4"/>
        <v>49.6027241770715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824530</v>
      </c>
      <c r="E19" s="3">
        <v>369176</v>
      </c>
      <c r="F19" s="3">
        <v>455354</v>
      </c>
      <c r="G19" s="3">
        <f t="shared" si="1"/>
        <v>741558</v>
      </c>
      <c r="H19" s="3">
        <v>328218</v>
      </c>
      <c r="I19" s="3">
        <v>413340</v>
      </c>
      <c r="J19" s="4">
        <f t="shared" si="2"/>
        <v>11.188875313866209</v>
      </c>
      <c r="K19" s="4">
        <f t="shared" si="3"/>
        <v>12.478901218092853</v>
      </c>
      <c r="L19" s="4">
        <f t="shared" si="4"/>
        <v>10.16451347558911</v>
      </c>
    </row>
    <row r="20" spans="1:12" s="1" customFormat="1" ht="15" customHeight="1">
      <c r="A20" s="61" t="s">
        <v>2</v>
      </c>
      <c r="B20" s="59" t="s">
        <v>17</v>
      </c>
      <c r="C20" s="60"/>
      <c r="D20" s="3">
        <f t="shared" si="0"/>
        <v>11364</v>
      </c>
      <c r="E20" s="3">
        <v>17</v>
      </c>
      <c r="F20" s="3">
        <v>11347</v>
      </c>
      <c r="G20" s="3">
        <f t="shared" si="1"/>
        <v>11471</v>
      </c>
      <c r="H20" s="3">
        <v>21</v>
      </c>
      <c r="I20" s="3">
        <v>11450</v>
      </c>
      <c r="J20" s="4">
        <f t="shared" si="2"/>
        <v>-0.9327870281579664</v>
      </c>
      <c r="K20" s="4">
        <f t="shared" si="3"/>
        <v>-19.047619047619047</v>
      </c>
      <c r="L20" s="4">
        <f t="shared" si="4"/>
        <v>-0.8995633187772967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46511</v>
      </c>
      <c r="E21" s="3">
        <v>298</v>
      </c>
      <c r="F21" s="3">
        <v>46213</v>
      </c>
      <c r="G21" s="3">
        <f t="shared" si="1"/>
        <v>46751</v>
      </c>
      <c r="H21" s="3">
        <v>281</v>
      </c>
      <c r="I21" s="3">
        <v>46470</v>
      </c>
      <c r="J21" s="4">
        <f t="shared" si="2"/>
        <v>-0.5133580030373674</v>
      </c>
      <c r="K21" s="4">
        <f t="shared" si="3"/>
        <v>6.049822064056931</v>
      </c>
      <c r="L21" s="4">
        <f t="shared" si="4"/>
        <v>-0.5530449752528477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360</v>
      </c>
      <c r="E22" s="3">
        <v>1</v>
      </c>
      <c r="F22" s="3">
        <v>359</v>
      </c>
      <c r="G22" s="3">
        <f t="shared" si="1"/>
        <v>332</v>
      </c>
      <c r="H22" s="3">
        <v>0</v>
      </c>
      <c r="I22" s="3">
        <v>332</v>
      </c>
      <c r="J22" s="4">
        <f t="shared" si="2"/>
        <v>8.43373493975903</v>
      </c>
      <c r="K22" s="4" t="str">
        <f t="shared" si="3"/>
        <v>-</v>
      </c>
      <c r="L22" s="4">
        <f t="shared" si="4"/>
        <v>8.132530120481917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390</v>
      </c>
      <c r="E23" s="3">
        <v>19</v>
      </c>
      <c r="F23" s="3">
        <v>371</v>
      </c>
      <c r="G23" s="3">
        <f t="shared" si="1"/>
        <v>497</v>
      </c>
      <c r="H23" s="3">
        <v>20</v>
      </c>
      <c r="I23" s="3">
        <v>477</v>
      </c>
      <c r="J23" s="4">
        <f t="shared" si="2"/>
        <v>-21.52917505030181</v>
      </c>
      <c r="K23" s="4">
        <f t="shared" si="3"/>
        <v>-5.000000000000004</v>
      </c>
      <c r="L23" s="4">
        <f t="shared" si="4"/>
        <v>-22.22222222222222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173</v>
      </c>
      <c r="E24" s="3">
        <v>1</v>
      </c>
      <c r="F24" s="3">
        <v>172</v>
      </c>
      <c r="G24" s="3">
        <f t="shared" si="1"/>
        <v>141</v>
      </c>
      <c r="H24" s="3">
        <v>3</v>
      </c>
      <c r="I24" s="3">
        <v>138</v>
      </c>
      <c r="J24" s="4">
        <f t="shared" si="2"/>
        <v>22.69503546099292</v>
      </c>
      <c r="K24" s="4">
        <f t="shared" si="3"/>
        <v>-66.66666666666667</v>
      </c>
      <c r="L24" s="4">
        <f t="shared" si="4"/>
        <v>24.63768115942029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1007</v>
      </c>
      <c r="E25" s="3">
        <v>19</v>
      </c>
      <c r="F25" s="3">
        <v>988</v>
      </c>
      <c r="G25" s="3">
        <f t="shared" si="1"/>
        <v>1011</v>
      </c>
      <c r="H25" s="3">
        <v>15</v>
      </c>
      <c r="I25" s="3">
        <v>996</v>
      </c>
      <c r="J25" s="4">
        <f t="shared" si="2"/>
        <v>-0.3956478733926794</v>
      </c>
      <c r="K25" s="4">
        <f t="shared" si="3"/>
        <v>26.66666666666666</v>
      </c>
      <c r="L25" s="4">
        <f t="shared" si="4"/>
        <v>-0.8032128514056214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59805</v>
      </c>
      <c r="E26" s="3">
        <v>355</v>
      </c>
      <c r="F26" s="3">
        <v>59450</v>
      </c>
      <c r="G26" s="3">
        <f t="shared" si="1"/>
        <v>60203</v>
      </c>
      <c r="H26" s="3">
        <v>340</v>
      </c>
      <c r="I26" s="3">
        <v>59863</v>
      </c>
      <c r="J26" s="4">
        <f t="shared" si="2"/>
        <v>-0.6610966230918724</v>
      </c>
      <c r="K26" s="4">
        <f t="shared" si="3"/>
        <v>4.4117647058823595</v>
      </c>
      <c r="L26" s="4">
        <f t="shared" si="4"/>
        <v>-0.6899086246930475</v>
      </c>
    </row>
    <row r="27" spans="1:12" s="1" customFormat="1" ht="15" customHeight="1">
      <c r="A27" s="61" t="s">
        <v>3</v>
      </c>
      <c r="B27" s="59" t="s">
        <v>23</v>
      </c>
      <c r="C27" s="60"/>
      <c r="D27" s="3">
        <f t="shared" si="0"/>
        <v>796</v>
      </c>
      <c r="E27" s="3">
        <v>0</v>
      </c>
      <c r="F27" s="3">
        <v>796</v>
      </c>
      <c r="G27" s="3">
        <f t="shared" si="1"/>
        <v>774</v>
      </c>
      <c r="H27" s="3">
        <v>3</v>
      </c>
      <c r="I27" s="3">
        <v>771</v>
      </c>
      <c r="J27" s="4">
        <f t="shared" si="2"/>
        <v>2.84237726098191</v>
      </c>
      <c r="K27" s="4">
        <f t="shared" si="3"/>
        <v>-100</v>
      </c>
      <c r="L27" s="4">
        <f t="shared" si="4"/>
        <v>3.2425421530480003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4524</v>
      </c>
      <c r="E28" s="3">
        <v>7</v>
      </c>
      <c r="F28" s="3">
        <v>4517</v>
      </c>
      <c r="G28" s="3">
        <f t="shared" si="1"/>
        <v>4397</v>
      </c>
      <c r="H28" s="3">
        <v>8</v>
      </c>
      <c r="I28" s="3">
        <v>4389</v>
      </c>
      <c r="J28" s="4">
        <f t="shared" si="2"/>
        <v>2.8883329542870095</v>
      </c>
      <c r="K28" s="4">
        <f t="shared" si="3"/>
        <v>-12.5</v>
      </c>
      <c r="L28" s="4">
        <f t="shared" si="4"/>
        <v>2.9163818637502947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7007</v>
      </c>
      <c r="E29" s="3">
        <v>10</v>
      </c>
      <c r="F29" s="3">
        <v>6997</v>
      </c>
      <c r="G29" s="3">
        <f t="shared" si="1"/>
        <v>6457</v>
      </c>
      <c r="H29" s="3">
        <v>20</v>
      </c>
      <c r="I29" s="3">
        <v>6437</v>
      </c>
      <c r="J29" s="4">
        <f t="shared" si="2"/>
        <v>8.517887563884162</v>
      </c>
      <c r="K29" s="4">
        <f t="shared" si="3"/>
        <v>-50</v>
      </c>
      <c r="L29" s="4">
        <f t="shared" si="4"/>
        <v>8.699704831443222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1782</v>
      </c>
      <c r="E30" s="3">
        <v>1</v>
      </c>
      <c r="F30" s="3">
        <v>1781</v>
      </c>
      <c r="G30" s="3">
        <f t="shared" si="1"/>
        <v>1807</v>
      </c>
      <c r="H30" s="3">
        <v>1</v>
      </c>
      <c r="I30" s="3">
        <v>1806</v>
      </c>
      <c r="J30" s="4">
        <f t="shared" si="2"/>
        <v>-1.3835085777531786</v>
      </c>
      <c r="K30" s="4">
        <f t="shared" si="3"/>
        <v>0</v>
      </c>
      <c r="L30" s="4">
        <f t="shared" si="4"/>
        <v>-1.3842746400885897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2447</v>
      </c>
      <c r="E31" s="3">
        <v>3</v>
      </c>
      <c r="F31" s="3">
        <v>2444</v>
      </c>
      <c r="G31" s="3">
        <f t="shared" si="1"/>
        <v>2508</v>
      </c>
      <c r="H31" s="3">
        <v>0</v>
      </c>
      <c r="I31" s="3">
        <v>2508</v>
      </c>
      <c r="J31" s="4">
        <f t="shared" si="2"/>
        <v>-2.432216905901119</v>
      </c>
      <c r="K31" s="4" t="str">
        <f t="shared" si="3"/>
        <v>-</v>
      </c>
      <c r="L31" s="4">
        <f t="shared" si="4"/>
        <v>-2.551834130781494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1123</v>
      </c>
      <c r="E32" s="3">
        <v>10</v>
      </c>
      <c r="F32" s="3">
        <v>1113</v>
      </c>
      <c r="G32" s="3">
        <f t="shared" si="1"/>
        <v>1237</v>
      </c>
      <c r="H32" s="3">
        <v>5</v>
      </c>
      <c r="I32" s="3">
        <v>1232</v>
      </c>
      <c r="J32" s="4">
        <f t="shared" si="2"/>
        <v>-9.215844785772031</v>
      </c>
      <c r="K32" s="4">
        <f t="shared" si="3"/>
        <v>100</v>
      </c>
      <c r="L32" s="4">
        <f t="shared" si="4"/>
        <v>-9.659090909090907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953</v>
      </c>
      <c r="E33" s="3">
        <v>4</v>
      </c>
      <c r="F33" s="3">
        <v>949</v>
      </c>
      <c r="G33" s="3">
        <f t="shared" si="1"/>
        <v>1024</v>
      </c>
      <c r="H33" s="3">
        <v>6</v>
      </c>
      <c r="I33" s="3">
        <v>1018</v>
      </c>
      <c r="J33" s="4">
        <f t="shared" si="2"/>
        <v>-6.93359375</v>
      </c>
      <c r="K33" s="4">
        <f t="shared" si="3"/>
        <v>-33.333333333333336</v>
      </c>
      <c r="L33" s="4">
        <f t="shared" si="4"/>
        <v>-6.7779960707269105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6367</v>
      </c>
      <c r="E34" s="3">
        <v>9</v>
      </c>
      <c r="F34" s="3">
        <v>6358</v>
      </c>
      <c r="G34" s="3">
        <f t="shared" si="1"/>
        <v>5958</v>
      </c>
      <c r="H34" s="3">
        <v>5</v>
      </c>
      <c r="I34" s="3">
        <v>5953</v>
      </c>
      <c r="J34" s="4">
        <f t="shared" si="2"/>
        <v>6.864719704598854</v>
      </c>
      <c r="K34" s="4">
        <f t="shared" si="3"/>
        <v>80</v>
      </c>
      <c r="L34" s="4">
        <f t="shared" si="4"/>
        <v>6.80329245758442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963</v>
      </c>
      <c r="E35" s="3">
        <v>1</v>
      </c>
      <c r="F35" s="3">
        <v>962</v>
      </c>
      <c r="G35" s="3">
        <f t="shared" si="1"/>
        <v>612</v>
      </c>
      <c r="H35" s="3">
        <v>1</v>
      </c>
      <c r="I35" s="3">
        <v>611</v>
      </c>
      <c r="J35" s="4">
        <f t="shared" si="2"/>
        <v>57.35294117647059</v>
      </c>
      <c r="K35" s="4">
        <f t="shared" si="3"/>
        <v>0</v>
      </c>
      <c r="L35" s="4">
        <f t="shared" si="4"/>
        <v>57.446808510638306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161</v>
      </c>
      <c r="E36" s="3">
        <v>0</v>
      </c>
      <c r="F36" s="3">
        <v>161</v>
      </c>
      <c r="G36" s="3">
        <f t="shared" si="1"/>
        <v>129</v>
      </c>
      <c r="H36" s="3">
        <v>0</v>
      </c>
      <c r="I36" s="3">
        <v>129</v>
      </c>
      <c r="J36" s="4">
        <f t="shared" si="2"/>
        <v>24.8062015503876</v>
      </c>
      <c r="K36" s="4" t="str">
        <f t="shared" si="3"/>
        <v>-</v>
      </c>
      <c r="L36" s="4">
        <f t="shared" si="4"/>
        <v>24.8062015503876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921</v>
      </c>
      <c r="E37" s="3">
        <v>1</v>
      </c>
      <c r="F37" s="3">
        <v>920</v>
      </c>
      <c r="G37" s="3">
        <f t="shared" si="1"/>
        <v>904</v>
      </c>
      <c r="H37" s="3">
        <v>1</v>
      </c>
      <c r="I37" s="3">
        <v>903</v>
      </c>
      <c r="J37" s="4">
        <f t="shared" si="2"/>
        <v>1.8805309734513331</v>
      </c>
      <c r="K37" s="4">
        <f t="shared" si="3"/>
        <v>0</v>
      </c>
      <c r="L37" s="4">
        <f t="shared" si="4"/>
        <v>1.882613510520481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847</v>
      </c>
      <c r="E38" s="3">
        <v>0</v>
      </c>
      <c r="F38" s="3">
        <v>847</v>
      </c>
      <c r="G38" s="3">
        <f t="shared" si="1"/>
        <v>879</v>
      </c>
      <c r="H38" s="3">
        <v>0</v>
      </c>
      <c r="I38" s="3">
        <v>879</v>
      </c>
      <c r="J38" s="4">
        <f t="shared" si="2"/>
        <v>-3.640500568828209</v>
      </c>
      <c r="K38" s="4" t="str">
        <f t="shared" si="3"/>
        <v>-</v>
      </c>
      <c r="L38" s="4">
        <f t="shared" si="4"/>
        <v>-3.640500568828209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4556</v>
      </c>
      <c r="E39" s="3">
        <v>4</v>
      </c>
      <c r="F39" s="3">
        <v>4552</v>
      </c>
      <c r="G39" s="3">
        <f t="shared" si="1"/>
        <v>4898</v>
      </c>
      <c r="H39" s="3">
        <v>0</v>
      </c>
      <c r="I39" s="3">
        <v>4898</v>
      </c>
      <c r="J39" s="4">
        <f t="shared" si="2"/>
        <v>-6.982441812984897</v>
      </c>
      <c r="K39" s="4" t="str">
        <f t="shared" si="3"/>
        <v>-</v>
      </c>
      <c r="L39" s="4">
        <f t="shared" si="4"/>
        <v>-7.064107799101671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32447</v>
      </c>
      <c r="E40" s="3">
        <v>50</v>
      </c>
      <c r="F40" s="3">
        <v>32397</v>
      </c>
      <c r="G40" s="3">
        <f t="shared" si="1"/>
        <v>31584</v>
      </c>
      <c r="H40" s="3">
        <v>50</v>
      </c>
      <c r="I40" s="3">
        <v>31534</v>
      </c>
      <c r="J40" s="4">
        <f t="shared" si="2"/>
        <v>2.7323961499493343</v>
      </c>
      <c r="K40" s="4">
        <f t="shared" si="3"/>
        <v>0</v>
      </c>
      <c r="L40" s="4">
        <f t="shared" si="4"/>
        <v>2.7367286103887833</v>
      </c>
    </row>
    <row r="41" spans="1:12" s="1" customFormat="1" ht="15" customHeight="1">
      <c r="A41" s="71" t="s">
        <v>4</v>
      </c>
      <c r="B41" s="59" t="s">
        <v>34</v>
      </c>
      <c r="C41" s="60"/>
      <c r="D41" s="3">
        <f t="shared" si="0"/>
        <v>7924</v>
      </c>
      <c r="E41" s="3">
        <v>22</v>
      </c>
      <c r="F41" s="3">
        <v>7902</v>
      </c>
      <c r="G41" s="3">
        <f t="shared" si="1"/>
        <v>9161</v>
      </c>
      <c r="H41" s="3">
        <v>19</v>
      </c>
      <c r="I41" s="3">
        <v>9142</v>
      </c>
      <c r="J41" s="4">
        <f t="shared" si="2"/>
        <v>-13.502892697303793</v>
      </c>
      <c r="K41" s="4">
        <f t="shared" si="3"/>
        <v>15.789473684210531</v>
      </c>
      <c r="L41" s="4">
        <f t="shared" si="4"/>
        <v>-13.563771603587838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1281</v>
      </c>
      <c r="E42" s="3">
        <v>6</v>
      </c>
      <c r="F42" s="3">
        <v>1275</v>
      </c>
      <c r="G42" s="3">
        <f t="shared" si="1"/>
        <v>1183</v>
      </c>
      <c r="H42" s="3">
        <v>2</v>
      </c>
      <c r="I42" s="3">
        <v>1181</v>
      </c>
      <c r="J42" s="4">
        <f t="shared" si="2"/>
        <v>8.284023668639051</v>
      </c>
      <c r="K42" s="4">
        <f t="shared" si="3"/>
        <v>200</v>
      </c>
      <c r="L42" s="4">
        <f t="shared" si="4"/>
        <v>7.959356477561386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209</v>
      </c>
      <c r="E43" s="3">
        <v>3</v>
      </c>
      <c r="F43" s="3">
        <v>206</v>
      </c>
      <c r="G43" s="3">
        <f t="shared" si="1"/>
        <v>209</v>
      </c>
      <c r="H43" s="3">
        <v>0</v>
      </c>
      <c r="I43" s="3">
        <v>209</v>
      </c>
      <c r="J43" s="4">
        <f t="shared" si="2"/>
        <v>0</v>
      </c>
      <c r="K43" s="4" t="str">
        <f t="shared" si="3"/>
        <v>-</v>
      </c>
      <c r="L43" s="4">
        <f t="shared" si="4"/>
        <v>-1.4354066985645897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9414</v>
      </c>
      <c r="E44" s="3">
        <v>31</v>
      </c>
      <c r="F44" s="3">
        <v>9383</v>
      </c>
      <c r="G44" s="3">
        <f t="shared" si="1"/>
        <v>10553</v>
      </c>
      <c r="H44" s="3">
        <v>21</v>
      </c>
      <c r="I44" s="3">
        <v>10532</v>
      </c>
      <c r="J44" s="4">
        <f t="shared" si="2"/>
        <v>-10.793139391642192</v>
      </c>
      <c r="K44" s="4">
        <f t="shared" si="3"/>
        <v>47.61904761904763</v>
      </c>
      <c r="L44" s="4">
        <f t="shared" si="4"/>
        <v>-10.909608811241933</v>
      </c>
    </row>
    <row r="45" spans="1:12" s="1" customFormat="1" ht="24.75" customHeight="1">
      <c r="A45" s="71" t="s">
        <v>5</v>
      </c>
      <c r="B45" s="59" t="s">
        <v>38</v>
      </c>
      <c r="C45" s="60"/>
      <c r="D45" s="3">
        <f t="shared" si="0"/>
        <v>448</v>
      </c>
      <c r="E45" s="3">
        <v>5</v>
      </c>
      <c r="F45" s="3">
        <v>443</v>
      </c>
      <c r="G45" s="3">
        <f t="shared" si="1"/>
        <v>402</v>
      </c>
      <c r="H45" s="3">
        <v>9</v>
      </c>
      <c r="I45" s="3">
        <v>393</v>
      </c>
      <c r="J45" s="4">
        <f t="shared" si="2"/>
        <v>11.442786069651746</v>
      </c>
      <c r="K45" s="4">
        <f t="shared" si="3"/>
        <v>-44.44444444444444</v>
      </c>
      <c r="L45" s="4">
        <f t="shared" si="4"/>
        <v>12.722646310432562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552</v>
      </c>
      <c r="E46" s="3">
        <v>4</v>
      </c>
      <c r="F46" s="3">
        <v>548</v>
      </c>
      <c r="G46" s="3">
        <f t="shared" si="1"/>
        <v>427</v>
      </c>
      <c r="H46" s="3">
        <v>5</v>
      </c>
      <c r="I46" s="3">
        <v>422</v>
      </c>
      <c r="J46" s="4">
        <f t="shared" si="2"/>
        <v>29.274004683840758</v>
      </c>
      <c r="K46" s="4">
        <f t="shared" si="3"/>
        <v>-19.999999999999996</v>
      </c>
      <c r="L46" s="4">
        <f t="shared" si="4"/>
        <v>29.85781990521328</v>
      </c>
    </row>
    <row r="47" spans="1:12" s="1" customFormat="1" ht="19.5" customHeight="1">
      <c r="A47" s="63"/>
      <c r="B47" s="68" t="s">
        <v>40</v>
      </c>
      <c r="C47" s="69"/>
      <c r="D47" s="3">
        <f t="shared" si="0"/>
        <v>1000</v>
      </c>
      <c r="E47" s="3">
        <v>9</v>
      </c>
      <c r="F47" s="3">
        <v>991</v>
      </c>
      <c r="G47" s="3">
        <f t="shared" si="1"/>
        <v>829</v>
      </c>
      <c r="H47" s="3">
        <v>14</v>
      </c>
      <c r="I47" s="3">
        <v>815</v>
      </c>
      <c r="J47" s="4">
        <f t="shared" si="2"/>
        <v>20.62726176115801</v>
      </c>
      <c r="K47" s="4">
        <f t="shared" si="3"/>
        <v>-35.71428571428571</v>
      </c>
      <c r="L47" s="4">
        <f t="shared" si="4"/>
        <v>21.595092024539888</v>
      </c>
    </row>
    <row r="48" spans="1:12" s="1" customFormat="1" ht="15" customHeight="1">
      <c r="A48" s="46"/>
      <c r="B48" s="70" t="s">
        <v>41</v>
      </c>
      <c r="C48" s="69"/>
      <c r="D48" s="3">
        <f t="shared" si="0"/>
        <v>101</v>
      </c>
      <c r="E48" s="3">
        <v>46</v>
      </c>
      <c r="F48" s="3">
        <v>55</v>
      </c>
      <c r="G48" s="3">
        <f t="shared" si="1"/>
        <v>1144</v>
      </c>
      <c r="H48" s="3">
        <v>92</v>
      </c>
      <c r="I48" s="3">
        <v>1052</v>
      </c>
      <c r="J48" s="4">
        <f t="shared" si="2"/>
        <v>-91.17132867132867</v>
      </c>
      <c r="K48" s="4">
        <f t="shared" si="3"/>
        <v>-50</v>
      </c>
      <c r="L48" s="4">
        <f t="shared" si="4"/>
        <v>-94.77186311787072</v>
      </c>
    </row>
    <row r="49" spans="1:12" s="1" customFormat="1" ht="15" customHeight="1">
      <c r="A49" s="47"/>
      <c r="B49" s="67" t="s">
        <v>42</v>
      </c>
      <c r="C49" s="60"/>
      <c r="D49" s="3">
        <f t="shared" si="0"/>
        <v>927297</v>
      </c>
      <c r="E49" s="3">
        <v>369667</v>
      </c>
      <c r="F49" s="3">
        <v>557630</v>
      </c>
      <c r="G49" s="3">
        <f t="shared" si="1"/>
        <v>845871</v>
      </c>
      <c r="H49" s="3">
        <v>328735</v>
      </c>
      <c r="I49" s="3">
        <v>517136</v>
      </c>
      <c r="J49" s="4">
        <f t="shared" si="2"/>
        <v>9.626290533662928</v>
      </c>
      <c r="K49" s="4">
        <f t="shared" si="3"/>
        <v>12.451366602278435</v>
      </c>
      <c r="L49" s="4">
        <f t="shared" si="4"/>
        <v>7.830435320689344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2"/>
  <sheetViews>
    <sheetView tabSelected="1" view="pageBreakPreview" zoomScaleSheetLayoutView="100" zoomScalePageLayoutView="0" workbookViewId="0" topLeftCell="A1">
      <pane xSplit="3" ySplit="3" topLeftCell="D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IV52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106年10月來臺旅客人數及成長率－按居住地分
Table 1-2 Visitor Arrivals by Residence,
 October, 2017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106年10月 October, 2017</v>
      </c>
      <c r="E2" s="81"/>
      <c r="F2" s="81"/>
      <c r="G2" s="81" t="str">
        <f>Sheet3!G2</f>
        <v>105年10月 October, 2016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824530</v>
      </c>
      <c r="E4" s="13">
        <f>Sheet3!E19</f>
        <v>369176</v>
      </c>
      <c r="F4" s="13">
        <f>Sheet3!F19</f>
        <v>455354</v>
      </c>
      <c r="G4" s="14">
        <f aca="true" t="shared" si="1" ref="G4:G19">H4+I4</f>
        <v>741558</v>
      </c>
      <c r="H4" s="13">
        <f>Sheet3!H19</f>
        <v>328218</v>
      </c>
      <c r="I4" s="13">
        <f>Sheet3!I19</f>
        <v>413340</v>
      </c>
      <c r="J4" s="15">
        <f aca="true" t="shared" si="2" ref="J4:J19">IF(G4=0,"-",((D4/G4)-1)*100)</f>
        <v>11.188875313866209</v>
      </c>
      <c r="K4" s="16">
        <f aca="true" t="shared" si="3" ref="K4:K19">IF(H4=0,"-",((E4/H4)-1)*100)</f>
        <v>12.478901218092853</v>
      </c>
      <c r="L4" s="16">
        <f aca="true" t="shared" si="4" ref="L4:L19">IF(I4=0,"-",((F4/I4)-1)*100)</f>
        <v>10.16451347558911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116201</v>
      </c>
      <c r="E5" s="20">
        <f>Sheet3!E4</f>
        <v>106929</v>
      </c>
      <c r="F5" s="20">
        <f>Sheet3!F4</f>
        <v>9272</v>
      </c>
      <c r="G5" s="19">
        <f t="shared" si="1"/>
        <v>126344</v>
      </c>
      <c r="H5" s="20">
        <f>Sheet3!H4</f>
        <v>115413</v>
      </c>
      <c r="I5" s="20">
        <f>Sheet3!I4</f>
        <v>10931</v>
      </c>
      <c r="J5" s="21">
        <f t="shared" si="2"/>
        <v>-8.028082061672892</v>
      </c>
      <c r="K5" s="22">
        <f t="shared" si="3"/>
        <v>-7.350991656052608</v>
      </c>
      <c r="L5" s="22">
        <f t="shared" si="4"/>
        <v>-15.177019485865884</v>
      </c>
    </row>
    <row r="6" spans="1:12" s="8" customFormat="1" ht="15" customHeight="1">
      <c r="A6" s="48"/>
      <c r="B6" s="73" t="s">
        <v>49</v>
      </c>
      <c r="C6" s="74"/>
      <c r="D6" s="19">
        <f t="shared" si="0"/>
        <v>263826</v>
      </c>
      <c r="E6" s="20">
        <f>Sheet3!E5</f>
        <v>261020</v>
      </c>
      <c r="F6" s="20">
        <f>Sheet3!F5</f>
        <v>2806</v>
      </c>
      <c r="G6" s="23">
        <f t="shared" si="1"/>
        <v>215390</v>
      </c>
      <c r="H6" s="20">
        <f>Sheet3!H5</f>
        <v>211823</v>
      </c>
      <c r="I6" s="20">
        <f>Sheet3!I5</f>
        <v>3567</v>
      </c>
      <c r="J6" s="21">
        <f t="shared" si="2"/>
        <v>22.487580667626172</v>
      </c>
      <c r="K6" s="22">
        <f t="shared" si="3"/>
        <v>23.225523196253484</v>
      </c>
      <c r="L6" s="22">
        <f t="shared" si="4"/>
        <v>-21.334454723857586</v>
      </c>
    </row>
    <row r="7" spans="1:12" s="8" customFormat="1" ht="15" customHeight="1">
      <c r="A7" s="48"/>
      <c r="B7" s="73" t="s">
        <v>6</v>
      </c>
      <c r="C7" s="74"/>
      <c r="D7" s="19">
        <f t="shared" si="0"/>
        <v>160337</v>
      </c>
      <c r="E7" s="20">
        <f>Sheet3!E6</f>
        <v>132</v>
      </c>
      <c r="F7" s="20">
        <f>Sheet3!F6</f>
        <v>160205</v>
      </c>
      <c r="G7" s="19">
        <f t="shared" si="1"/>
        <v>167336</v>
      </c>
      <c r="H7" s="20">
        <f>Sheet3!H6</f>
        <v>126</v>
      </c>
      <c r="I7" s="20">
        <f>Sheet3!I6</f>
        <v>167210</v>
      </c>
      <c r="J7" s="21">
        <f t="shared" si="2"/>
        <v>-4.182602667686575</v>
      </c>
      <c r="K7" s="22">
        <f t="shared" si="3"/>
        <v>4.761904761904767</v>
      </c>
      <c r="L7" s="22">
        <f t="shared" si="4"/>
        <v>-4.18934274265893</v>
      </c>
    </row>
    <row r="8" spans="1:12" s="8" customFormat="1" ht="15" customHeight="1">
      <c r="A8" s="48"/>
      <c r="B8" s="73" t="s">
        <v>70</v>
      </c>
      <c r="C8" s="74"/>
      <c r="D8" s="19">
        <f t="shared" si="0"/>
        <v>94207</v>
      </c>
      <c r="E8" s="20">
        <f>Sheet3!E7</f>
        <v>388</v>
      </c>
      <c r="F8" s="20">
        <f>Sheet3!F7</f>
        <v>93819</v>
      </c>
      <c r="G8" s="19">
        <f t="shared" si="1"/>
        <v>73819</v>
      </c>
      <c r="H8" s="20">
        <f>Sheet3!H7</f>
        <v>220</v>
      </c>
      <c r="I8" s="20">
        <f>Sheet3!I7</f>
        <v>73599</v>
      </c>
      <c r="J8" s="21">
        <f t="shared" si="2"/>
        <v>27.61890570178409</v>
      </c>
      <c r="K8" s="22">
        <f t="shared" si="3"/>
        <v>76.36363636363637</v>
      </c>
      <c r="L8" s="22">
        <f t="shared" si="4"/>
        <v>27.473199364121804</v>
      </c>
    </row>
    <row r="9" spans="1:12" s="8" customFormat="1" ht="15" customHeight="1">
      <c r="A9" s="48"/>
      <c r="B9" s="73" t="s">
        <v>7</v>
      </c>
      <c r="C9" s="74"/>
      <c r="D9" s="19">
        <f t="shared" si="0"/>
        <v>2715</v>
      </c>
      <c r="E9" s="20">
        <f>Sheet3!E8</f>
        <v>6</v>
      </c>
      <c r="F9" s="20">
        <f>Sheet3!F8</f>
        <v>2709</v>
      </c>
      <c r="G9" s="19">
        <f t="shared" si="1"/>
        <v>2907</v>
      </c>
      <c r="H9" s="20">
        <f>Sheet3!H8</f>
        <v>3</v>
      </c>
      <c r="I9" s="20">
        <f>Sheet3!I8</f>
        <v>2904</v>
      </c>
      <c r="J9" s="21">
        <f t="shared" si="2"/>
        <v>-6.604747162022706</v>
      </c>
      <c r="K9" s="22">
        <f t="shared" si="3"/>
        <v>100</v>
      </c>
      <c r="L9" s="22">
        <f t="shared" si="4"/>
        <v>-6.714876033057848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2001</v>
      </c>
      <c r="E10" s="20">
        <f>Sheet3!E9</f>
        <v>4</v>
      </c>
      <c r="F10" s="20">
        <f>Sheet3!F9</f>
        <v>1997</v>
      </c>
      <c r="G10" s="19">
        <f t="shared" si="1"/>
        <v>1763</v>
      </c>
      <c r="H10" s="20">
        <f>Sheet3!H9</f>
        <v>3</v>
      </c>
      <c r="I10" s="20">
        <f>Sheet3!I9</f>
        <v>1760</v>
      </c>
      <c r="J10" s="21">
        <f t="shared" si="2"/>
        <v>13.499716392512774</v>
      </c>
      <c r="K10" s="22">
        <f t="shared" si="3"/>
        <v>33.33333333333333</v>
      </c>
      <c r="L10" s="22">
        <f t="shared" si="4"/>
        <v>13.4659090909091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183916</v>
      </c>
      <c r="E11" s="20">
        <f>Sheet3!E17</f>
        <v>688</v>
      </c>
      <c r="F11" s="20">
        <f>Sheet3!F17</f>
        <v>183228</v>
      </c>
      <c r="G11" s="19">
        <f t="shared" si="1"/>
        <v>153111</v>
      </c>
      <c r="H11" s="20">
        <f>Sheet3!H17</f>
        <v>623</v>
      </c>
      <c r="I11" s="20">
        <f>Sheet3!I17</f>
        <v>152488</v>
      </c>
      <c r="J11" s="21">
        <f t="shared" si="2"/>
        <v>20.11939050754028</v>
      </c>
      <c r="K11" s="22">
        <f t="shared" si="3"/>
        <v>10.43338683788122</v>
      </c>
      <c r="L11" s="22">
        <f t="shared" si="4"/>
        <v>20.158963328261905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45433</v>
      </c>
      <c r="E12" s="20">
        <f>Sheet3!E10</f>
        <v>64</v>
      </c>
      <c r="F12" s="20">
        <f>Sheet3!F10</f>
        <v>45369</v>
      </c>
      <c r="G12" s="19">
        <f t="shared" si="1"/>
        <v>42186</v>
      </c>
      <c r="H12" s="20">
        <f>Sheet3!H10</f>
        <v>54</v>
      </c>
      <c r="I12" s="20">
        <f>Sheet3!I10</f>
        <v>42132</v>
      </c>
      <c r="J12" s="21">
        <f t="shared" si="2"/>
        <v>7.696866258948476</v>
      </c>
      <c r="K12" s="22">
        <f t="shared" si="3"/>
        <v>18.518518518518512</v>
      </c>
      <c r="L12" s="22">
        <f t="shared" si="4"/>
        <v>7.682996297351186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35959</v>
      </c>
      <c r="E13" s="20">
        <f>Sheet3!E11</f>
        <v>26</v>
      </c>
      <c r="F13" s="20">
        <f>Sheet3!F11</f>
        <v>35933</v>
      </c>
      <c r="G13" s="19">
        <f t="shared" si="1"/>
        <v>35141</v>
      </c>
      <c r="H13" s="20">
        <f>Sheet3!H11</f>
        <v>20</v>
      </c>
      <c r="I13" s="20">
        <f>Sheet3!I11</f>
        <v>35121</v>
      </c>
      <c r="J13" s="21">
        <f t="shared" si="2"/>
        <v>2.3277652884095446</v>
      </c>
      <c r="K13" s="22">
        <f t="shared" si="3"/>
        <v>30.000000000000004</v>
      </c>
      <c r="L13" s="22">
        <f t="shared" si="4"/>
        <v>2.312007061302346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14559</v>
      </c>
      <c r="E14" s="20">
        <f>Sheet3!E12</f>
        <v>48</v>
      </c>
      <c r="F14" s="20">
        <f>Sheet3!F12</f>
        <v>14511</v>
      </c>
      <c r="G14" s="19">
        <f t="shared" si="1"/>
        <v>15721</v>
      </c>
      <c r="H14" s="20">
        <f>Sheet3!H12</f>
        <v>33</v>
      </c>
      <c r="I14" s="20">
        <f>Sheet3!I12</f>
        <v>15688</v>
      </c>
      <c r="J14" s="21">
        <f t="shared" si="2"/>
        <v>-7.39138731632848</v>
      </c>
      <c r="K14" s="22">
        <f t="shared" si="3"/>
        <v>45.45454545454546</v>
      </c>
      <c r="L14" s="22">
        <f t="shared" si="4"/>
        <v>-7.502549719530849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24363</v>
      </c>
      <c r="E15" s="20">
        <f>Sheet3!E13</f>
        <v>225</v>
      </c>
      <c r="F15" s="20">
        <f>Sheet3!F13</f>
        <v>24138</v>
      </c>
      <c r="G15" s="19">
        <f t="shared" si="1"/>
        <v>15665</v>
      </c>
      <c r="H15" s="20">
        <f>Sheet3!H13</f>
        <v>206</v>
      </c>
      <c r="I15" s="20">
        <f>Sheet3!I13</f>
        <v>15459</v>
      </c>
      <c r="J15" s="21">
        <f t="shared" si="2"/>
        <v>55.525055857006066</v>
      </c>
      <c r="K15" s="22">
        <f t="shared" si="3"/>
        <v>9.223300970873783</v>
      </c>
      <c r="L15" s="22">
        <f t="shared" si="4"/>
        <v>56.14205317290899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26473</v>
      </c>
      <c r="E16" s="20">
        <f>Sheet3!E14</f>
        <v>55</v>
      </c>
      <c r="F16" s="20">
        <f>Sheet3!F14</f>
        <v>26418</v>
      </c>
      <c r="G16" s="19">
        <f t="shared" si="1"/>
        <v>23289</v>
      </c>
      <c r="H16" s="20">
        <f>Sheet3!H14</f>
        <v>52</v>
      </c>
      <c r="I16" s="20">
        <f>Sheet3!I14</f>
        <v>23237</v>
      </c>
      <c r="J16" s="21">
        <f t="shared" si="2"/>
        <v>13.671690497659839</v>
      </c>
      <c r="K16" s="22">
        <f t="shared" si="3"/>
        <v>5.769230769230771</v>
      </c>
      <c r="L16" s="22">
        <f t="shared" si="4"/>
        <v>13.689374704135648</v>
      </c>
    </row>
    <row r="17" spans="1:12" s="8" customFormat="1" ht="15" customHeight="1">
      <c r="A17" s="48"/>
      <c r="B17" s="50"/>
      <c r="C17" s="18" t="s">
        <v>64</v>
      </c>
      <c r="D17" s="19">
        <f>E17+F17</f>
        <v>34559</v>
      </c>
      <c r="E17" s="20">
        <f>Sheet3!E15</f>
        <v>256</v>
      </c>
      <c r="F17" s="20">
        <f>Sheet3!F15</f>
        <v>34303</v>
      </c>
      <c r="G17" s="19">
        <f>H17+I17</f>
        <v>18938</v>
      </c>
      <c r="H17" s="20">
        <f>Sheet3!H15</f>
        <v>232</v>
      </c>
      <c r="I17" s="20">
        <f>Sheet3!I15</f>
        <v>18706</v>
      </c>
      <c r="J17" s="21">
        <f>IF(G17=0,"-",((D17/G17)-1)*100)</f>
        <v>82.48495089238568</v>
      </c>
      <c r="K17" s="22">
        <f>IF(H17=0,"-",((E17/H17)-1)*100)</f>
        <v>10.344827586206895</v>
      </c>
      <c r="L17" s="22">
        <f>IF(I17=0,"-",((F17/I17)-1)*100)</f>
        <v>83.379664278841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2570</v>
      </c>
      <c r="E18" s="20">
        <f>Sheet3!E16</f>
        <v>14</v>
      </c>
      <c r="F18" s="20">
        <f>Sheet3!F16</f>
        <v>2556</v>
      </c>
      <c r="G18" s="19">
        <f t="shared" si="1"/>
        <v>2171</v>
      </c>
      <c r="H18" s="20">
        <f>Sheet3!H16</f>
        <v>26</v>
      </c>
      <c r="I18" s="20">
        <f>Sheet3!I16</f>
        <v>2145</v>
      </c>
      <c r="J18" s="21">
        <f t="shared" si="2"/>
        <v>18.37862736066329</v>
      </c>
      <c r="K18" s="22">
        <f t="shared" si="3"/>
        <v>-46.15384615384615</v>
      </c>
      <c r="L18" s="22">
        <f t="shared" si="4"/>
        <v>19.16083916083917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1327</v>
      </c>
      <c r="E19" s="20">
        <f>Sheet3!E18</f>
        <v>9</v>
      </c>
      <c r="F19" s="20">
        <f>Sheet3!F18</f>
        <v>1318</v>
      </c>
      <c r="G19" s="19">
        <f t="shared" si="1"/>
        <v>888</v>
      </c>
      <c r="H19" s="20">
        <f>Sheet3!H18</f>
        <v>7</v>
      </c>
      <c r="I19" s="20">
        <f>Sheet3!I18</f>
        <v>881</v>
      </c>
      <c r="J19" s="21">
        <f t="shared" si="2"/>
        <v>49.43693693693694</v>
      </c>
      <c r="K19" s="22">
        <f t="shared" si="3"/>
        <v>28.57142857142858</v>
      </c>
      <c r="L19" s="22">
        <f t="shared" si="4"/>
        <v>49.6027241770715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59805</v>
      </c>
      <c r="E20" s="13">
        <f>Sheet3!E26</f>
        <v>355</v>
      </c>
      <c r="F20" s="13">
        <f>Sheet3!F26</f>
        <v>59450</v>
      </c>
      <c r="G20" s="14">
        <f aca="true" t="shared" si="5" ref="G20:G49">H20+I20</f>
        <v>60203</v>
      </c>
      <c r="H20" s="13">
        <f>Sheet3!H26</f>
        <v>340</v>
      </c>
      <c r="I20" s="13">
        <f>Sheet3!I26</f>
        <v>59863</v>
      </c>
      <c r="J20" s="15">
        <f aca="true" t="shared" si="6" ref="J20:J49">IF(G20=0,"-",((D20/G20)-1)*100)</f>
        <v>-0.6610966230918724</v>
      </c>
      <c r="K20" s="16">
        <f aca="true" t="shared" si="7" ref="K20:K49">IF(H20=0,"-",((E20/H20)-1)*100)</f>
        <v>4.4117647058823595</v>
      </c>
      <c r="L20" s="16">
        <f aca="true" t="shared" si="8" ref="L20:L49">IF(I20=0,"-",((F20/I20)-1)*100)</f>
        <v>-0.6899086246930475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11364</v>
      </c>
      <c r="E21" s="20">
        <f>Sheet3!E20</f>
        <v>17</v>
      </c>
      <c r="F21" s="20">
        <f>Sheet3!F20</f>
        <v>11347</v>
      </c>
      <c r="G21" s="19">
        <f t="shared" si="5"/>
        <v>11471</v>
      </c>
      <c r="H21" s="20">
        <f>Sheet3!H20</f>
        <v>21</v>
      </c>
      <c r="I21" s="20">
        <f>Sheet3!I20</f>
        <v>11450</v>
      </c>
      <c r="J21" s="21">
        <f t="shared" si="6"/>
        <v>-0.9327870281579664</v>
      </c>
      <c r="K21" s="22">
        <f t="shared" si="7"/>
        <v>-19.047619047619047</v>
      </c>
      <c r="L21" s="22">
        <f t="shared" si="8"/>
        <v>-0.8995633187772967</v>
      </c>
    </row>
    <row r="22" spans="1:12" s="8" customFormat="1" ht="15" customHeight="1">
      <c r="A22" s="48"/>
      <c r="B22" s="73" t="s">
        <v>66</v>
      </c>
      <c r="C22" s="74"/>
      <c r="D22" s="19">
        <f t="shared" si="0"/>
        <v>46511</v>
      </c>
      <c r="E22" s="20">
        <f>Sheet3!E21</f>
        <v>298</v>
      </c>
      <c r="F22" s="20">
        <f>Sheet3!F21</f>
        <v>46213</v>
      </c>
      <c r="G22" s="19">
        <f t="shared" si="5"/>
        <v>46751</v>
      </c>
      <c r="H22" s="20">
        <f>Sheet3!H21</f>
        <v>281</v>
      </c>
      <c r="I22" s="20">
        <f>Sheet3!I21</f>
        <v>46470</v>
      </c>
      <c r="J22" s="21">
        <f t="shared" si="6"/>
        <v>-0.5133580030373674</v>
      </c>
      <c r="K22" s="22">
        <f t="shared" si="7"/>
        <v>6.049822064056931</v>
      </c>
      <c r="L22" s="22">
        <f t="shared" si="8"/>
        <v>-0.5530449752528477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360</v>
      </c>
      <c r="E23" s="20">
        <f>Sheet3!E22</f>
        <v>1</v>
      </c>
      <c r="F23" s="20">
        <f>Sheet3!F22</f>
        <v>359</v>
      </c>
      <c r="G23" s="19">
        <f t="shared" si="5"/>
        <v>332</v>
      </c>
      <c r="H23" s="20">
        <f>Sheet3!H22</f>
        <v>0</v>
      </c>
      <c r="I23" s="20">
        <f>Sheet3!I22</f>
        <v>332</v>
      </c>
      <c r="J23" s="21">
        <f t="shared" si="6"/>
        <v>8.43373493975903</v>
      </c>
      <c r="K23" s="22" t="str">
        <f t="shared" si="7"/>
        <v>-</v>
      </c>
      <c r="L23" s="22">
        <f t="shared" si="8"/>
        <v>8.132530120481917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390</v>
      </c>
      <c r="E24" s="20">
        <f>Sheet3!E23</f>
        <v>19</v>
      </c>
      <c r="F24" s="20">
        <f>Sheet3!F23</f>
        <v>371</v>
      </c>
      <c r="G24" s="19">
        <f t="shared" si="5"/>
        <v>497</v>
      </c>
      <c r="H24" s="20">
        <f>Sheet3!H23</f>
        <v>20</v>
      </c>
      <c r="I24" s="20">
        <f>Sheet3!I23</f>
        <v>477</v>
      </c>
      <c r="J24" s="21">
        <f t="shared" si="6"/>
        <v>-21.52917505030181</v>
      </c>
      <c r="K24" s="22">
        <f t="shared" si="7"/>
        <v>-5.000000000000004</v>
      </c>
      <c r="L24" s="22">
        <f t="shared" si="8"/>
        <v>-22.22222222222222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173</v>
      </c>
      <c r="E25" s="20">
        <f>Sheet3!E24</f>
        <v>1</v>
      </c>
      <c r="F25" s="20">
        <f>Sheet3!F24</f>
        <v>172</v>
      </c>
      <c r="G25" s="19">
        <f t="shared" si="5"/>
        <v>141</v>
      </c>
      <c r="H25" s="20">
        <f>Sheet3!H24</f>
        <v>3</v>
      </c>
      <c r="I25" s="20">
        <f>Sheet3!I24</f>
        <v>138</v>
      </c>
      <c r="J25" s="21">
        <f t="shared" si="6"/>
        <v>22.69503546099292</v>
      </c>
      <c r="K25" s="22">
        <f t="shared" si="7"/>
        <v>-66.66666666666667</v>
      </c>
      <c r="L25" s="22">
        <f t="shared" si="8"/>
        <v>24.63768115942029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1007</v>
      </c>
      <c r="E26" s="20">
        <f>Sheet3!E25</f>
        <v>19</v>
      </c>
      <c r="F26" s="20">
        <f>Sheet3!F25</f>
        <v>988</v>
      </c>
      <c r="G26" s="28">
        <f t="shared" si="5"/>
        <v>1011</v>
      </c>
      <c r="H26" s="20">
        <f>Sheet3!H25</f>
        <v>15</v>
      </c>
      <c r="I26" s="20">
        <f>Sheet3!I25</f>
        <v>996</v>
      </c>
      <c r="J26" s="29">
        <f t="shared" si="6"/>
        <v>-0.3956478733926794</v>
      </c>
      <c r="K26" s="30">
        <f t="shared" si="7"/>
        <v>26.66666666666666</v>
      </c>
      <c r="L26" s="30">
        <f t="shared" si="8"/>
        <v>-0.8032128514056214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32447</v>
      </c>
      <c r="E27" s="13">
        <f>Sheet3!E40</f>
        <v>50</v>
      </c>
      <c r="F27" s="13">
        <f>Sheet3!F40</f>
        <v>32397</v>
      </c>
      <c r="G27" s="14">
        <f t="shared" si="5"/>
        <v>31584</v>
      </c>
      <c r="H27" s="13">
        <f>Sheet3!H40</f>
        <v>50</v>
      </c>
      <c r="I27" s="13">
        <f>Sheet3!I40</f>
        <v>31534</v>
      </c>
      <c r="J27" s="15">
        <f t="shared" si="6"/>
        <v>2.7323961499493343</v>
      </c>
      <c r="K27" s="16">
        <f t="shared" si="7"/>
        <v>0</v>
      </c>
      <c r="L27" s="16">
        <f t="shared" si="8"/>
        <v>2.7367286103887833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796</v>
      </c>
      <c r="E28" s="20">
        <f>Sheet3!E27</f>
        <v>0</v>
      </c>
      <c r="F28" s="20">
        <f>Sheet3!F27</f>
        <v>796</v>
      </c>
      <c r="G28" s="19">
        <f t="shared" si="5"/>
        <v>774</v>
      </c>
      <c r="H28" s="20">
        <f>Sheet3!H27</f>
        <v>3</v>
      </c>
      <c r="I28" s="20">
        <f>Sheet3!I27</f>
        <v>771</v>
      </c>
      <c r="J28" s="21">
        <f t="shared" si="6"/>
        <v>2.84237726098191</v>
      </c>
      <c r="K28" s="22">
        <f t="shared" si="7"/>
        <v>-100</v>
      </c>
      <c r="L28" s="22">
        <f t="shared" si="8"/>
        <v>3.2425421530480003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4524</v>
      </c>
      <c r="E29" s="20">
        <f>Sheet3!E28</f>
        <v>7</v>
      </c>
      <c r="F29" s="20">
        <f>Sheet3!F28</f>
        <v>4517</v>
      </c>
      <c r="G29" s="19">
        <f t="shared" si="5"/>
        <v>4397</v>
      </c>
      <c r="H29" s="20">
        <f>Sheet3!H28</f>
        <v>8</v>
      </c>
      <c r="I29" s="20">
        <f>Sheet3!I28</f>
        <v>4389</v>
      </c>
      <c r="J29" s="21">
        <f t="shared" si="6"/>
        <v>2.8883329542870095</v>
      </c>
      <c r="K29" s="22">
        <f t="shared" si="7"/>
        <v>-12.5</v>
      </c>
      <c r="L29" s="22">
        <f t="shared" si="8"/>
        <v>2.9163818637502947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7007</v>
      </c>
      <c r="E30" s="20">
        <f>Sheet3!E29</f>
        <v>10</v>
      </c>
      <c r="F30" s="20">
        <f>Sheet3!F29</f>
        <v>6997</v>
      </c>
      <c r="G30" s="19">
        <f t="shared" si="5"/>
        <v>6457</v>
      </c>
      <c r="H30" s="20">
        <f>Sheet3!H29</f>
        <v>20</v>
      </c>
      <c r="I30" s="20">
        <f>Sheet3!I29</f>
        <v>6437</v>
      </c>
      <c r="J30" s="21">
        <f t="shared" si="6"/>
        <v>8.517887563884162</v>
      </c>
      <c r="K30" s="22">
        <f t="shared" si="7"/>
        <v>-50</v>
      </c>
      <c r="L30" s="22">
        <f t="shared" si="8"/>
        <v>8.699704831443222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1782</v>
      </c>
      <c r="E31" s="20">
        <f>Sheet3!E30</f>
        <v>1</v>
      </c>
      <c r="F31" s="20">
        <f>Sheet3!F30</f>
        <v>1781</v>
      </c>
      <c r="G31" s="19">
        <f t="shared" si="5"/>
        <v>1807</v>
      </c>
      <c r="H31" s="20">
        <f>Sheet3!H30</f>
        <v>1</v>
      </c>
      <c r="I31" s="20">
        <f>Sheet3!I30</f>
        <v>1806</v>
      </c>
      <c r="J31" s="21">
        <f t="shared" si="6"/>
        <v>-1.3835085777531786</v>
      </c>
      <c r="K31" s="22">
        <f t="shared" si="7"/>
        <v>0</v>
      </c>
      <c r="L31" s="22">
        <f t="shared" si="8"/>
        <v>-1.3842746400885897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2447</v>
      </c>
      <c r="E32" s="20">
        <f>Sheet3!E31</f>
        <v>3</v>
      </c>
      <c r="F32" s="20">
        <f>Sheet3!F31</f>
        <v>2444</v>
      </c>
      <c r="G32" s="19">
        <f t="shared" si="5"/>
        <v>2508</v>
      </c>
      <c r="H32" s="20">
        <f>Sheet3!H31</f>
        <v>0</v>
      </c>
      <c r="I32" s="20">
        <f>Sheet3!I31</f>
        <v>2508</v>
      </c>
      <c r="J32" s="21">
        <f t="shared" si="6"/>
        <v>-2.432216905901119</v>
      </c>
      <c r="K32" s="22" t="str">
        <f t="shared" si="7"/>
        <v>-</v>
      </c>
      <c r="L32" s="22">
        <f t="shared" si="8"/>
        <v>-2.551834130781494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1123</v>
      </c>
      <c r="E33" s="20">
        <f>Sheet3!E32</f>
        <v>10</v>
      </c>
      <c r="F33" s="20">
        <f>Sheet3!F32</f>
        <v>1113</v>
      </c>
      <c r="G33" s="19">
        <f t="shared" si="5"/>
        <v>1237</v>
      </c>
      <c r="H33" s="20">
        <f>Sheet3!H32</f>
        <v>5</v>
      </c>
      <c r="I33" s="20">
        <f>Sheet3!I32</f>
        <v>1232</v>
      </c>
      <c r="J33" s="21">
        <f t="shared" si="6"/>
        <v>-9.215844785772031</v>
      </c>
      <c r="K33" s="22">
        <f t="shared" si="7"/>
        <v>100</v>
      </c>
      <c r="L33" s="22">
        <f t="shared" si="8"/>
        <v>-9.659090909090907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953</v>
      </c>
      <c r="E34" s="20">
        <f>Sheet3!E33</f>
        <v>4</v>
      </c>
      <c r="F34" s="20">
        <f>Sheet3!F33</f>
        <v>949</v>
      </c>
      <c r="G34" s="19">
        <f t="shared" si="5"/>
        <v>1024</v>
      </c>
      <c r="H34" s="20">
        <f>Sheet3!H33</f>
        <v>6</v>
      </c>
      <c r="I34" s="20">
        <f>Sheet3!I33</f>
        <v>1018</v>
      </c>
      <c r="J34" s="21">
        <f t="shared" si="6"/>
        <v>-6.93359375</v>
      </c>
      <c r="K34" s="22">
        <f t="shared" si="7"/>
        <v>-33.333333333333336</v>
      </c>
      <c r="L34" s="22">
        <f t="shared" si="8"/>
        <v>-6.7779960707269105</v>
      </c>
    </row>
    <row r="35" spans="1:12" s="8" customFormat="1" ht="15" customHeight="1">
      <c r="A35" s="48"/>
      <c r="B35" s="73" t="s">
        <v>67</v>
      </c>
      <c r="C35" s="74"/>
      <c r="D35" s="19">
        <f t="shared" si="0"/>
        <v>6367</v>
      </c>
      <c r="E35" s="20">
        <f>Sheet3!E34</f>
        <v>9</v>
      </c>
      <c r="F35" s="20">
        <f>Sheet3!F34</f>
        <v>6358</v>
      </c>
      <c r="G35" s="19">
        <f t="shared" si="5"/>
        <v>5958</v>
      </c>
      <c r="H35" s="20">
        <f>Sheet3!H34</f>
        <v>5</v>
      </c>
      <c r="I35" s="20">
        <f>Sheet3!I34</f>
        <v>5953</v>
      </c>
      <c r="J35" s="21">
        <f t="shared" si="6"/>
        <v>6.864719704598854</v>
      </c>
      <c r="K35" s="22">
        <f t="shared" si="7"/>
        <v>80</v>
      </c>
      <c r="L35" s="22">
        <f t="shared" si="8"/>
        <v>6.80329245758442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963</v>
      </c>
      <c r="E36" s="20">
        <f>Sheet3!E35</f>
        <v>1</v>
      </c>
      <c r="F36" s="20">
        <f>Sheet3!F35</f>
        <v>962</v>
      </c>
      <c r="G36" s="19">
        <f t="shared" si="5"/>
        <v>612</v>
      </c>
      <c r="H36" s="20">
        <f>Sheet3!H35</f>
        <v>1</v>
      </c>
      <c r="I36" s="20">
        <f>Sheet3!I35</f>
        <v>611</v>
      </c>
      <c r="J36" s="21">
        <f t="shared" si="6"/>
        <v>57.35294117647059</v>
      </c>
      <c r="K36" s="22">
        <f t="shared" si="7"/>
        <v>0</v>
      </c>
      <c r="L36" s="22">
        <f t="shared" si="8"/>
        <v>57.446808510638306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161</v>
      </c>
      <c r="E37" s="20">
        <f>Sheet3!E36</f>
        <v>0</v>
      </c>
      <c r="F37" s="20">
        <f>Sheet3!F36</f>
        <v>161</v>
      </c>
      <c r="G37" s="19">
        <f t="shared" si="5"/>
        <v>129</v>
      </c>
      <c r="H37" s="20">
        <f>Sheet3!H36</f>
        <v>0</v>
      </c>
      <c r="I37" s="20">
        <f>Sheet3!I36</f>
        <v>129</v>
      </c>
      <c r="J37" s="21">
        <f t="shared" si="6"/>
        <v>24.8062015503876</v>
      </c>
      <c r="K37" s="22" t="str">
        <f t="shared" si="7"/>
        <v>-</v>
      </c>
      <c r="L37" s="22">
        <f t="shared" si="8"/>
        <v>24.8062015503876</v>
      </c>
    </row>
    <row r="38" spans="1:12" s="8" customFormat="1" ht="15" customHeight="1">
      <c r="A38" s="54"/>
      <c r="B38" s="73" t="s">
        <v>31</v>
      </c>
      <c r="C38" s="74"/>
      <c r="D38" s="19">
        <f>E38+F38</f>
        <v>921</v>
      </c>
      <c r="E38" s="20">
        <f>Sheet3!E37</f>
        <v>1</v>
      </c>
      <c r="F38" s="20">
        <f>Sheet3!F37</f>
        <v>920</v>
      </c>
      <c r="G38" s="19">
        <f>H38+I38</f>
        <v>904</v>
      </c>
      <c r="H38" s="20">
        <f>Sheet3!H37</f>
        <v>1</v>
      </c>
      <c r="I38" s="20">
        <f>Sheet3!I37</f>
        <v>903</v>
      </c>
      <c r="J38" s="21">
        <f>IF(G38=0,"-",((D38/G38)-1)*100)</f>
        <v>1.8805309734513331</v>
      </c>
      <c r="K38" s="22">
        <f>IF(H38=0,"-",((E38/H38)-1)*100)</f>
        <v>0</v>
      </c>
      <c r="L38" s="22">
        <f>IF(I38=0,"-",((F38/I38)-1)*100)</f>
        <v>1.882613510520481</v>
      </c>
    </row>
    <row r="39" spans="1:12" s="8" customFormat="1" ht="15" customHeight="1">
      <c r="A39" s="54"/>
      <c r="B39" s="73" t="s">
        <v>69</v>
      </c>
      <c r="C39" s="74"/>
      <c r="D39" s="19">
        <f t="shared" si="0"/>
        <v>847</v>
      </c>
      <c r="E39" s="20">
        <f>Sheet3!E38</f>
        <v>0</v>
      </c>
      <c r="F39" s="20">
        <f>Sheet3!F38</f>
        <v>847</v>
      </c>
      <c r="G39" s="19">
        <f t="shared" si="5"/>
        <v>879</v>
      </c>
      <c r="H39" s="20">
        <f>Sheet3!H38</f>
        <v>0</v>
      </c>
      <c r="I39" s="20">
        <f>Sheet3!I38</f>
        <v>879</v>
      </c>
      <c r="J39" s="21">
        <f t="shared" si="6"/>
        <v>-3.640500568828209</v>
      </c>
      <c r="K39" s="22" t="str">
        <f t="shared" si="7"/>
        <v>-</v>
      </c>
      <c r="L39" s="22">
        <f t="shared" si="8"/>
        <v>-3.640500568828209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4556</v>
      </c>
      <c r="E40" s="20">
        <f>Sheet3!E39</f>
        <v>4</v>
      </c>
      <c r="F40" s="20">
        <f>Sheet3!F39</f>
        <v>4552</v>
      </c>
      <c r="G40" s="28">
        <f t="shared" si="5"/>
        <v>4898</v>
      </c>
      <c r="H40" s="20">
        <f>Sheet3!H39</f>
        <v>0</v>
      </c>
      <c r="I40" s="20">
        <f>Sheet3!I39</f>
        <v>4898</v>
      </c>
      <c r="J40" s="29">
        <f t="shared" si="6"/>
        <v>-6.982441812984897</v>
      </c>
      <c r="K40" s="30" t="str">
        <f t="shared" si="7"/>
        <v>-</v>
      </c>
      <c r="L40" s="30">
        <f t="shared" si="8"/>
        <v>-7.064107799101671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9414</v>
      </c>
      <c r="E41" s="13">
        <f>Sheet3!E44</f>
        <v>31</v>
      </c>
      <c r="F41" s="13">
        <f>Sheet3!F44</f>
        <v>9383</v>
      </c>
      <c r="G41" s="14">
        <f t="shared" si="5"/>
        <v>10553</v>
      </c>
      <c r="H41" s="13">
        <f>Sheet3!H44</f>
        <v>21</v>
      </c>
      <c r="I41" s="13">
        <f>Sheet3!I44</f>
        <v>10532</v>
      </c>
      <c r="J41" s="15">
        <f t="shared" si="6"/>
        <v>-10.793139391642192</v>
      </c>
      <c r="K41" s="16">
        <f t="shared" si="7"/>
        <v>47.61904761904763</v>
      </c>
      <c r="L41" s="16">
        <f t="shared" si="8"/>
        <v>-10.909608811241933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7924</v>
      </c>
      <c r="E42" s="20">
        <f>Sheet3!E41</f>
        <v>22</v>
      </c>
      <c r="F42" s="20">
        <f>Sheet3!F41</f>
        <v>7902</v>
      </c>
      <c r="G42" s="19">
        <f t="shared" si="5"/>
        <v>9161</v>
      </c>
      <c r="H42" s="20">
        <f>Sheet3!H41</f>
        <v>19</v>
      </c>
      <c r="I42" s="20">
        <f>Sheet3!I41</f>
        <v>9142</v>
      </c>
      <c r="J42" s="21">
        <f t="shared" si="6"/>
        <v>-13.502892697303793</v>
      </c>
      <c r="K42" s="22">
        <f t="shared" si="7"/>
        <v>15.789473684210531</v>
      </c>
      <c r="L42" s="22">
        <f t="shared" si="8"/>
        <v>-13.563771603587838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1281</v>
      </c>
      <c r="E43" s="20">
        <f>Sheet3!E42</f>
        <v>6</v>
      </c>
      <c r="F43" s="20">
        <f>Sheet3!F42</f>
        <v>1275</v>
      </c>
      <c r="G43" s="19">
        <f t="shared" si="5"/>
        <v>1183</v>
      </c>
      <c r="H43" s="20">
        <f>Sheet3!H42</f>
        <v>2</v>
      </c>
      <c r="I43" s="20">
        <f>Sheet3!I42</f>
        <v>1181</v>
      </c>
      <c r="J43" s="21">
        <f t="shared" si="6"/>
        <v>8.284023668639051</v>
      </c>
      <c r="K43" s="22">
        <f t="shared" si="7"/>
        <v>200</v>
      </c>
      <c r="L43" s="22">
        <f t="shared" si="8"/>
        <v>7.959356477561386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209</v>
      </c>
      <c r="E44" s="20">
        <f>Sheet3!E43</f>
        <v>3</v>
      </c>
      <c r="F44" s="20">
        <f>Sheet3!F43</f>
        <v>206</v>
      </c>
      <c r="G44" s="28">
        <f t="shared" si="5"/>
        <v>209</v>
      </c>
      <c r="H44" s="20">
        <f>Sheet3!H43</f>
        <v>0</v>
      </c>
      <c r="I44" s="20">
        <f>Sheet3!I43</f>
        <v>209</v>
      </c>
      <c r="J44" s="29">
        <f t="shared" si="6"/>
        <v>0</v>
      </c>
      <c r="K44" s="30" t="str">
        <f t="shared" si="7"/>
        <v>-</v>
      </c>
      <c r="L44" s="30">
        <f t="shared" si="8"/>
        <v>-1.4354066985645897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1000</v>
      </c>
      <c r="E45" s="13">
        <f>Sheet3!E47</f>
        <v>9</v>
      </c>
      <c r="F45" s="13">
        <f>Sheet3!F47</f>
        <v>991</v>
      </c>
      <c r="G45" s="14">
        <f t="shared" si="5"/>
        <v>829</v>
      </c>
      <c r="H45" s="13">
        <f>Sheet3!H47</f>
        <v>14</v>
      </c>
      <c r="I45" s="13">
        <f>Sheet3!I47</f>
        <v>815</v>
      </c>
      <c r="J45" s="15">
        <f t="shared" si="6"/>
        <v>20.62726176115801</v>
      </c>
      <c r="K45" s="16">
        <f t="shared" si="7"/>
        <v>-35.71428571428571</v>
      </c>
      <c r="L45" s="16">
        <f t="shared" si="8"/>
        <v>21.595092024539888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448</v>
      </c>
      <c r="E46" s="20">
        <f>Sheet3!E45</f>
        <v>5</v>
      </c>
      <c r="F46" s="20">
        <f>Sheet3!F45</f>
        <v>443</v>
      </c>
      <c r="G46" s="19">
        <f t="shared" si="5"/>
        <v>402</v>
      </c>
      <c r="H46" s="20">
        <f>Sheet3!H45</f>
        <v>9</v>
      </c>
      <c r="I46" s="20">
        <f>Sheet3!I45</f>
        <v>393</v>
      </c>
      <c r="J46" s="21">
        <f t="shared" si="6"/>
        <v>11.442786069651746</v>
      </c>
      <c r="K46" s="22">
        <f t="shared" si="7"/>
        <v>-44.44444444444444</v>
      </c>
      <c r="L46" s="22">
        <f t="shared" si="8"/>
        <v>12.722646310432562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552</v>
      </c>
      <c r="E47" s="20">
        <f>Sheet3!E46</f>
        <v>4</v>
      </c>
      <c r="F47" s="20">
        <f>Sheet3!F46</f>
        <v>548</v>
      </c>
      <c r="G47" s="28">
        <f t="shared" si="5"/>
        <v>427</v>
      </c>
      <c r="H47" s="20">
        <f>Sheet3!H46</f>
        <v>5</v>
      </c>
      <c r="I47" s="20">
        <f>Sheet3!I46</f>
        <v>422</v>
      </c>
      <c r="J47" s="29">
        <f t="shared" si="6"/>
        <v>29.274004683840758</v>
      </c>
      <c r="K47" s="30">
        <f t="shared" si="7"/>
        <v>-19.999999999999996</v>
      </c>
      <c r="L47" s="30">
        <f t="shared" si="8"/>
        <v>29.85781990521328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101</v>
      </c>
      <c r="E48" s="37">
        <f>Sheet3!E48</f>
        <v>46</v>
      </c>
      <c r="F48" s="37">
        <f>Sheet3!F48</f>
        <v>55</v>
      </c>
      <c r="G48" s="36">
        <f t="shared" si="5"/>
        <v>1144</v>
      </c>
      <c r="H48" s="37">
        <f>Sheet3!H48</f>
        <v>92</v>
      </c>
      <c r="I48" s="37">
        <f>Sheet3!I48</f>
        <v>1052</v>
      </c>
      <c r="J48" s="38">
        <f t="shared" si="6"/>
        <v>-91.17132867132867</v>
      </c>
      <c r="K48" s="39">
        <f t="shared" si="7"/>
        <v>-50</v>
      </c>
      <c r="L48" s="39">
        <f t="shared" si="8"/>
        <v>-94.77186311787072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927297</v>
      </c>
      <c r="E49" s="43">
        <f>Sheet3!E49</f>
        <v>369667</v>
      </c>
      <c r="F49" s="43">
        <f>Sheet3!F49</f>
        <v>557630</v>
      </c>
      <c r="G49" s="36">
        <f t="shared" si="5"/>
        <v>845871</v>
      </c>
      <c r="H49" s="43">
        <f>Sheet3!H49</f>
        <v>328735</v>
      </c>
      <c r="I49" s="43">
        <f>Sheet3!I49</f>
        <v>517136</v>
      </c>
      <c r="J49" s="38">
        <f t="shared" si="6"/>
        <v>9.626290533662928</v>
      </c>
      <c r="K49" s="44">
        <f t="shared" si="7"/>
        <v>12.451366602278435</v>
      </c>
      <c r="L49" s="44">
        <f t="shared" si="8"/>
        <v>7.830435320689344</v>
      </c>
      <c r="N49" s="45"/>
    </row>
    <row r="50" s="1" customFormat="1" ht="15" customHeight="1">
      <c r="A50" s="58" t="s">
        <v>72</v>
      </c>
    </row>
    <row r="51" s="1" customFormat="1" ht="15" customHeight="1">
      <c r="A51" s="58" t="s">
        <v>80</v>
      </c>
    </row>
    <row r="52" spans="1:6" ht="15" customHeight="1">
      <c r="A52" s="83" t="s">
        <v>81</v>
      </c>
      <c r="B52" s="83"/>
      <c r="C52" s="83"/>
      <c r="D52" s="83"/>
      <c r="E52" s="83"/>
      <c r="F52" s="83"/>
    </row>
  </sheetData>
  <sheetProtection/>
  <mergeCells count="37">
    <mergeCell ref="A52:F52"/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2017-11-15T01:56:17Z</cp:lastPrinted>
  <dcterms:created xsi:type="dcterms:W3CDTF">2000-09-20T06:55:14Z</dcterms:created>
  <dcterms:modified xsi:type="dcterms:W3CDTF">2017-11-15T08:17:24Z</dcterms:modified>
  <cp:category/>
  <cp:version/>
  <cp:contentType/>
  <cp:contentStatus/>
</cp:coreProperties>
</file>