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2">'月刊用格式'!$A$5:$F$49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<sst xmlns="http://schemas.openxmlformats.org/spreadsheetml/2006/main" count="123" uniqueCount="81">
  <si>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</si>
  <si>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</si>
  <si>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</si>
  <si>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</si>
  <si>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</si>
  <si>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</si>
  <si>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</si>
  <si>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</si>
  <si>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</si>
  <si>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</si>
  <si>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</si>
  <si>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</si>
  <si>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</si>
  <si>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</si>
  <si>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</si>
  <si>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</si>
  <si>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</si>
  <si>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</si>
  <si>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</si>
  <si>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</si>
  <si>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</si>
  <si>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</si>
  <si>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</si>
  <si>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</si>
  <si>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</si>
  <si>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</si>
  <si>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</si>
  <si>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</si>
  <si>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</si>
  <si>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</si>
  <si>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</si>
  <si>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</si>
  <si>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</si>
  <si>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</si>
  <si>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</si>
  <si>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</si>
  <si>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</si>
  <si>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</si>
  <si>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</si>
  <si>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</si>
  <si>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</si>
  <si>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</si>
  <si>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</si>
  <si>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</si>
  <si>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</si>
  <si>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</si>
  <si>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</si>
  <si>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</si>
  <si>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</si>
  <si>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</si>
  <si>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</si>
  <si>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</si>
  <si>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</si>
  <si>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</si>
  <si>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</si>
  <si>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</si>
  <si>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</si>
  <si>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</si>
  <si>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</si>
  <si>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</si>
  <si>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</si>
  <si>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</si>
  <si>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</si>
  <si>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</si>
  <si>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</si>
  <si>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</si>
  <si>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</si>
  <si>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</si>
  <si>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</si>
  <si>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</si>
  <si>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</si>
  <si>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</si>
  <si>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</si>
  <si>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107</t>
  </si>
  <si>
    <t>January</t>
  </si>
  <si>
    <t>1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</si>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</sst>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.0%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zoomScalePageLayoutView="0" workbookViewId="0" topLeftCell="A26">
      <selection activeCell="W16" sqref="W16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  <col min="13" max="13" width="2.25390625" style="0" customWidth="1"/>
    <col min="14" max="14" width="9.625" style="0" bestFit="1" customWidth="1"/>
  </cols>
  <sheetData>
    <row r="1" spans="1:12" ht="66" customHeight="1">
      <c r="A1" s="64" t="str">
        <f>"表1-2  "&amp;Sheet1!A1&amp;"年"&amp;Sheet1!A4&amp;"月來臺旅客人數及成長率－按居住地分
Table 1-2 Visitor Arrivals by Residence,
 "&amp;Sheet1!A3&amp;", "&amp;Sheet1!A1+1911</f>
        <v>表1-2  107年1月來臺旅客人數及成長率－按居住地分
Table 1-2 Visitor Arrivals by Residence,
 January, 2018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7.75" customHeight="1">
      <c r="A2" s="65" t="s">
        <v>71</v>
      </c>
      <c r="B2" s="65"/>
      <c r="C2" s="65"/>
      <c r="D2" s="65" t="str">
        <f>Sheet1!A1&amp;"年"&amp;Sheet1!A4&amp;"月 "&amp;Sheet1!A3&amp;", "&amp;Sheet1!A1+1911</f>
        <v>107年1月 January, 2018</v>
      </c>
      <c r="E2" s="65"/>
      <c r="F2" s="65"/>
      <c r="G2" s="65" t="str">
        <f>Sheet1!A1-1&amp;"年"&amp;Sheet1!A4&amp;"月 "&amp;Sheet1!A3&amp;", "&amp;Sheet1!A1-1+1911</f>
        <v>106年1月 January, 2017</v>
      </c>
      <c r="H2" s="65"/>
      <c r="I2" s="65"/>
      <c r="J2" s="66" t="s">
        <v>68</v>
      </c>
      <c r="K2" s="66"/>
      <c r="L2" s="66"/>
    </row>
    <row r="3" spans="1:12" s="1" customFormat="1" ht="41.25" customHeight="1">
      <c r="A3" s="65"/>
      <c r="B3" s="65"/>
      <c r="C3" s="6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59" t="s">
        <v>0</v>
      </c>
      <c r="B4" s="62" t="s">
        <v>48</v>
      </c>
      <c r="C4" s="63"/>
      <c r="D4" s="3">
        <f aca="true" t="shared" si="0" ref="D4:D49">E4+F4</f>
        <v>106441</v>
      </c>
      <c r="E4" s="3">
        <v>97431</v>
      </c>
      <c r="F4" s="3">
        <v>9010</v>
      </c>
      <c r="G4" s="3">
        <f aca="true" t="shared" si="1" ref="G4:G49">H4+I4</f>
        <v>112043</v>
      </c>
      <c r="H4" s="3">
        <v>101877</v>
      </c>
      <c r="I4" s="3">
        <v>10166</v>
      </c>
      <c r="J4" s="4">
        <f>IF(G4=0,"-",((D4/G4)-1)*100)</f>
        <v>-4.999866122827845</v>
      </c>
      <c r="K4" s="4">
        <f>IF(H4=0,"-",((E4/H4)-1)*100)</f>
        <v>-4.364086103831088</v>
      </c>
      <c r="L4" s="4">
        <f>IF(I4=0,"-",((F4/I4)-1)*100)</f>
        <v>-11.371237458193983</v>
      </c>
    </row>
    <row r="5" spans="1:12" s="1" customFormat="1" ht="15" customHeight="1">
      <c r="A5" s="60"/>
      <c r="B5" s="62" t="s">
        <v>49</v>
      </c>
      <c r="C5" s="63"/>
      <c r="D5" s="3">
        <f t="shared" si="0"/>
        <v>218648</v>
      </c>
      <c r="E5" s="3">
        <v>216401</v>
      </c>
      <c r="F5" s="3">
        <v>2247</v>
      </c>
      <c r="G5" s="3">
        <f t="shared" si="1"/>
        <v>255689</v>
      </c>
      <c r="H5" s="3">
        <v>251964</v>
      </c>
      <c r="I5" s="3">
        <v>3725</v>
      </c>
      <c r="J5" s="4">
        <f aca="true" t="shared" si="2" ref="J5:J49">IF(G5=0,"-",((D5/G5)-1)*100)</f>
        <v>-14.48673975024346</v>
      </c>
      <c r="K5" s="4">
        <f aca="true" t="shared" si="3" ref="K5:K49">IF(H5=0,"-",((E5/H5)-1)*100)</f>
        <v>-14.114317918432794</v>
      </c>
      <c r="L5" s="4">
        <f aca="true" t="shared" si="4" ref="L5:L49">IF(I5=0,"-",((F5/I5)-1)*100)</f>
        <v>-39.67785234899329</v>
      </c>
    </row>
    <row r="6" spans="1:12" s="1" customFormat="1" ht="15" customHeight="1">
      <c r="A6" s="60"/>
      <c r="B6" s="62" t="s">
        <v>6</v>
      </c>
      <c r="C6" s="63"/>
      <c r="D6" s="3">
        <f t="shared" si="0"/>
        <v>161912</v>
      </c>
      <c r="E6" s="3">
        <v>107</v>
      </c>
      <c r="F6" s="3">
        <v>161805</v>
      </c>
      <c r="G6" s="3">
        <f t="shared" si="1"/>
        <v>129403</v>
      </c>
      <c r="H6" s="3">
        <v>125</v>
      </c>
      <c r="I6" s="3">
        <v>129278</v>
      </c>
      <c r="J6" s="4">
        <f t="shared" si="2"/>
        <v>25.122292373438015</v>
      </c>
      <c r="K6" s="4">
        <f t="shared" si="3"/>
        <v>-14.400000000000002</v>
      </c>
      <c r="L6" s="4">
        <f t="shared" si="4"/>
        <v>25.160506814771267</v>
      </c>
    </row>
    <row r="7" spans="1:12" s="1" customFormat="1" ht="15" customHeight="1">
      <c r="A7" s="60"/>
      <c r="B7" s="62" t="s">
        <v>76</v>
      </c>
      <c r="C7" s="63"/>
      <c r="D7" s="3">
        <f t="shared" si="0"/>
        <v>129355</v>
      </c>
      <c r="E7" s="3">
        <v>343</v>
      </c>
      <c r="F7" s="3">
        <v>129012</v>
      </c>
      <c r="G7" s="3">
        <f t="shared" si="1"/>
        <v>112078</v>
      </c>
      <c r="H7" s="3">
        <v>255</v>
      </c>
      <c r="I7" s="3">
        <v>111823</v>
      </c>
      <c r="J7" s="4">
        <f t="shared" si="2"/>
        <v>15.41515730116525</v>
      </c>
      <c r="K7" s="4">
        <f t="shared" si="3"/>
        <v>34.50980392156864</v>
      </c>
      <c r="L7" s="4">
        <f t="shared" si="4"/>
        <v>15.371614068662076</v>
      </c>
    </row>
    <row r="8" spans="1:12" s="1" customFormat="1" ht="15" customHeight="1">
      <c r="A8" s="60"/>
      <c r="B8" s="62" t="s">
        <v>7</v>
      </c>
      <c r="C8" s="63"/>
      <c r="D8" s="3">
        <f t="shared" si="0"/>
        <v>2579</v>
      </c>
      <c r="E8" s="3">
        <v>0</v>
      </c>
      <c r="F8" s="3">
        <v>2579</v>
      </c>
      <c r="G8" s="3">
        <f t="shared" si="1"/>
        <v>2153</v>
      </c>
      <c r="H8" s="3">
        <v>4</v>
      </c>
      <c r="I8" s="3">
        <v>2149</v>
      </c>
      <c r="J8" s="4">
        <f t="shared" si="2"/>
        <v>19.78634463539248</v>
      </c>
      <c r="K8" s="4">
        <f t="shared" si="3"/>
        <v>-100</v>
      </c>
      <c r="L8" s="4">
        <f t="shared" si="4"/>
        <v>20.0093066542578</v>
      </c>
    </row>
    <row r="9" spans="1:12" s="1" customFormat="1" ht="15" customHeight="1">
      <c r="A9" s="60"/>
      <c r="B9" s="62" t="s">
        <v>8</v>
      </c>
      <c r="C9" s="63"/>
      <c r="D9" s="3">
        <f t="shared" si="0"/>
        <v>1715</v>
      </c>
      <c r="E9" s="3">
        <v>5</v>
      </c>
      <c r="F9" s="3">
        <v>1710</v>
      </c>
      <c r="G9" s="3">
        <f t="shared" si="1"/>
        <v>1449</v>
      </c>
      <c r="H9" s="3">
        <v>6</v>
      </c>
      <c r="I9" s="3">
        <v>1443</v>
      </c>
      <c r="J9" s="4">
        <f t="shared" si="2"/>
        <v>18.357487922705307</v>
      </c>
      <c r="K9" s="4">
        <f t="shared" si="3"/>
        <v>-16.666666666666664</v>
      </c>
      <c r="L9" s="4">
        <f t="shared" si="4"/>
        <v>18.5031185031185</v>
      </c>
    </row>
    <row r="10" spans="1:12" s="1" customFormat="1" ht="15" customHeight="1">
      <c r="A10" s="60"/>
      <c r="B10" s="59" t="s">
        <v>1</v>
      </c>
      <c r="C10" s="57" t="s">
        <v>9</v>
      </c>
      <c r="D10" s="3">
        <f t="shared" si="0"/>
        <v>31359</v>
      </c>
      <c r="E10" s="3">
        <v>49</v>
      </c>
      <c r="F10" s="3">
        <v>31310</v>
      </c>
      <c r="G10" s="3">
        <f t="shared" si="1"/>
        <v>28560</v>
      </c>
      <c r="H10" s="3">
        <v>69</v>
      </c>
      <c r="I10" s="3">
        <v>28491</v>
      </c>
      <c r="J10" s="4">
        <f t="shared" si="2"/>
        <v>9.800420168067237</v>
      </c>
      <c r="K10" s="4">
        <f t="shared" si="3"/>
        <v>-28.985507246376805</v>
      </c>
      <c r="L10" s="4">
        <f t="shared" si="4"/>
        <v>9.894352602576252</v>
      </c>
    </row>
    <row r="11" spans="1:12" s="1" customFormat="1" ht="15" customHeight="1">
      <c r="A11" s="60"/>
      <c r="B11" s="60"/>
      <c r="C11" s="57" t="s">
        <v>10</v>
      </c>
      <c r="D11" s="3">
        <f t="shared" si="0"/>
        <v>31314</v>
      </c>
      <c r="E11" s="3">
        <v>18</v>
      </c>
      <c r="F11" s="3">
        <v>31296</v>
      </c>
      <c r="G11" s="3">
        <f t="shared" si="1"/>
        <v>25037</v>
      </c>
      <c r="H11" s="3">
        <v>40</v>
      </c>
      <c r="I11" s="3">
        <v>24997</v>
      </c>
      <c r="J11" s="4">
        <f t="shared" si="2"/>
        <v>25.07089507528857</v>
      </c>
      <c r="K11" s="4">
        <f t="shared" si="3"/>
        <v>-55.00000000000001</v>
      </c>
      <c r="L11" s="4">
        <f t="shared" si="4"/>
        <v>25.199023882865944</v>
      </c>
    </row>
    <row r="12" spans="1:12" s="1" customFormat="1" ht="15" customHeight="1">
      <c r="A12" s="60"/>
      <c r="B12" s="60"/>
      <c r="C12" s="57" t="s">
        <v>11</v>
      </c>
      <c r="D12" s="3">
        <f t="shared" si="0"/>
        <v>13026</v>
      </c>
      <c r="E12" s="3">
        <v>37</v>
      </c>
      <c r="F12" s="3">
        <v>12989</v>
      </c>
      <c r="G12" s="3">
        <f t="shared" si="1"/>
        <v>12887</v>
      </c>
      <c r="H12" s="3">
        <v>43</v>
      </c>
      <c r="I12" s="3">
        <v>12844</v>
      </c>
      <c r="J12" s="4">
        <f t="shared" si="2"/>
        <v>1.0786063474819585</v>
      </c>
      <c r="K12" s="4">
        <f t="shared" si="3"/>
        <v>-13.953488372093027</v>
      </c>
      <c r="L12" s="4">
        <f t="shared" si="4"/>
        <v>1.1289317969479962</v>
      </c>
    </row>
    <row r="13" spans="1:12" s="1" customFormat="1" ht="15" customHeight="1">
      <c r="A13" s="60"/>
      <c r="B13" s="60"/>
      <c r="C13" s="57" t="s">
        <v>12</v>
      </c>
      <c r="D13" s="3">
        <f t="shared" si="0"/>
        <v>30927</v>
      </c>
      <c r="E13" s="3">
        <v>165</v>
      </c>
      <c r="F13" s="3">
        <v>30762</v>
      </c>
      <c r="G13" s="3">
        <f t="shared" si="1"/>
        <v>16772</v>
      </c>
      <c r="H13" s="3">
        <v>209</v>
      </c>
      <c r="I13" s="3">
        <v>16563</v>
      </c>
      <c r="J13" s="4">
        <f t="shared" si="2"/>
        <v>84.39661340329121</v>
      </c>
      <c r="K13" s="4">
        <f t="shared" si="3"/>
        <v>-21.052631578947366</v>
      </c>
      <c r="L13" s="4">
        <f t="shared" si="4"/>
        <v>85.72722332910705</v>
      </c>
    </row>
    <row r="14" spans="1:12" s="1" customFormat="1" ht="15" customHeight="1">
      <c r="A14" s="60"/>
      <c r="B14" s="60"/>
      <c r="C14" s="57" t="s">
        <v>13</v>
      </c>
      <c r="D14" s="3">
        <f t="shared" si="0"/>
        <v>23329</v>
      </c>
      <c r="E14" s="3">
        <v>21</v>
      </c>
      <c r="F14" s="3">
        <v>23308</v>
      </c>
      <c r="G14" s="3">
        <f t="shared" si="1"/>
        <v>16955</v>
      </c>
      <c r="H14" s="3">
        <v>32</v>
      </c>
      <c r="I14" s="3">
        <v>16923</v>
      </c>
      <c r="J14" s="4">
        <f t="shared" si="2"/>
        <v>37.59363019758184</v>
      </c>
      <c r="K14" s="4">
        <f t="shared" si="3"/>
        <v>-34.375</v>
      </c>
      <c r="L14" s="4">
        <f t="shared" si="4"/>
        <v>37.72971695325889</v>
      </c>
    </row>
    <row r="15" spans="1:12" s="1" customFormat="1" ht="15" customHeight="1">
      <c r="A15" s="60"/>
      <c r="B15" s="60"/>
      <c r="C15" s="57" t="s">
        <v>65</v>
      </c>
      <c r="D15" s="3">
        <f t="shared" si="0"/>
        <v>25401</v>
      </c>
      <c r="E15" s="3">
        <v>176</v>
      </c>
      <c r="F15" s="3">
        <v>25225</v>
      </c>
      <c r="G15" s="3">
        <f t="shared" si="1"/>
        <v>17948</v>
      </c>
      <c r="H15" s="3">
        <v>190</v>
      </c>
      <c r="I15" s="3">
        <v>17758</v>
      </c>
      <c r="J15" s="4">
        <f t="shared" si="2"/>
        <v>41.5255181635837</v>
      </c>
      <c r="K15" s="4">
        <f t="shared" si="3"/>
        <v>-7.36842105263158</v>
      </c>
      <c r="L15" s="4">
        <f t="shared" si="4"/>
        <v>42.04865412771708</v>
      </c>
    </row>
    <row r="16" spans="1:12" s="1" customFormat="1" ht="15" customHeight="1">
      <c r="A16" s="60"/>
      <c r="B16" s="60"/>
      <c r="C16" s="57" t="s">
        <v>14</v>
      </c>
      <c r="D16" s="3">
        <f t="shared" si="0"/>
        <v>1945</v>
      </c>
      <c r="E16" s="3">
        <v>23</v>
      </c>
      <c r="F16" s="3">
        <v>1922</v>
      </c>
      <c r="G16" s="3">
        <f t="shared" si="1"/>
        <v>1401</v>
      </c>
      <c r="H16" s="3">
        <v>17</v>
      </c>
      <c r="I16" s="3">
        <v>1384</v>
      </c>
      <c r="J16" s="4">
        <f t="shared" si="2"/>
        <v>38.829407566024265</v>
      </c>
      <c r="K16" s="4">
        <f t="shared" si="3"/>
        <v>35.29411764705883</v>
      </c>
      <c r="L16" s="4">
        <f t="shared" si="4"/>
        <v>38.87283236994219</v>
      </c>
    </row>
    <row r="17" spans="1:12" s="1" customFormat="1" ht="15" customHeight="1">
      <c r="A17" s="60"/>
      <c r="B17" s="61"/>
      <c r="C17" s="57" t="s">
        <v>43</v>
      </c>
      <c r="D17" s="3">
        <f t="shared" si="0"/>
        <v>157301</v>
      </c>
      <c r="E17" s="3">
        <v>489</v>
      </c>
      <c r="F17" s="3">
        <v>156812</v>
      </c>
      <c r="G17" s="3">
        <f t="shared" si="1"/>
        <v>119560</v>
      </c>
      <c r="H17" s="3">
        <v>600</v>
      </c>
      <c r="I17" s="3">
        <v>118960</v>
      </c>
      <c r="J17" s="4">
        <f t="shared" si="2"/>
        <v>31.56657745065239</v>
      </c>
      <c r="K17" s="4">
        <f t="shared" si="3"/>
        <v>-18.500000000000007</v>
      </c>
      <c r="L17" s="4">
        <f t="shared" si="4"/>
        <v>31.819098856758576</v>
      </c>
    </row>
    <row r="18" spans="1:12" s="1" customFormat="1" ht="15" customHeight="1">
      <c r="A18" s="60"/>
      <c r="B18" s="62" t="s">
        <v>15</v>
      </c>
      <c r="C18" s="63"/>
      <c r="D18" s="3">
        <f t="shared" si="0"/>
        <v>1128</v>
      </c>
      <c r="E18" s="3">
        <v>5</v>
      </c>
      <c r="F18" s="3">
        <v>1123</v>
      </c>
      <c r="G18" s="3">
        <f t="shared" si="1"/>
        <v>844</v>
      </c>
      <c r="H18" s="3">
        <v>4</v>
      </c>
      <c r="I18" s="3">
        <v>840</v>
      </c>
      <c r="J18" s="4">
        <f t="shared" si="2"/>
        <v>33.64928909952607</v>
      </c>
      <c r="K18" s="4">
        <f t="shared" si="3"/>
        <v>25</v>
      </c>
      <c r="L18" s="4">
        <f t="shared" si="4"/>
        <v>33.69047619047618</v>
      </c>
    </row>
    <row r="19" spans="1:12" s="1" customFormat="1" ht="15" customHeight="1">
      <c r="A19" s="61"/>
      <c r="B19" s="62" t="s">
        <v>16</v>
      </c>
      <c r="C19" s="63"/>
      <c r="D19" s="3">
        <f t="shared" si="0"/>
        <v>779079</v>
      </c>
      <c r="E19" s="3">
        <v>314781</v>
      </c>
      <c r="F19" s="3">
        <v>464298</v>
      </c>
      <c r="G19" s="3">
        <f t="shared" si="1"/>
        <v>733219</v>
      </c>
      <c r="H19" s="3">
        <v>354835</v>
      </c>
      <c r="I19" s="3">
        <v>378384</v>
      </c>
      <c r="J19" s="4">
        <f t="shared" si="2"/>
        <v>6.254611514431563</v>
      </c>
      <c r="K19" s="4">
        <f t="shared" si="3"/>
        <v>-11.288063466118059</v>
      </c>
      <c r="L19" s="4">
        <f t="shared" si="4"/>
        <v>22.70550551820374</v>
      </c>
    </row>
    <row r="20" spans="1:12" s="1" customFormat="1" ht="15" customHeight="1">
      <c r="A20" s="59" t="s">
        <v>2</v>
      </c>
      <c r="B20" s="62" t="s">
        <v>17</v>
      </c>
      <c r="C20" s="63"/>
      <c r="D20" s="3">
        <f t="shared" si="0"/>
        <v>9752</v>
      </c>
      <c r="E20" s="3">
        <v>25</v>
      </c>
      <c r="F20" s="3">
        <v>9727</v>
      </c>
      <c r="G20" s="3">
        <f t="shared" si="1"/>
        <v>9296</v>
      </c>
      <c r="H20" s="3">
        <v>21</v>
      </c>
      <c r="I20" s="3">
        <v>9275</v>
      </c>
      <c r="J20" s="4">
        <f t="shared" si="2"/>
        <v>4.905335628227192</v>
      </c>
      <c r="K20" s="4">
        <f t="shared" si="3"/>
        <v>19.047619047619047</v>
      </c>
      <c r="L20" s="4">
        <f t="shared" si="4"/>
        <v>4.873315363881403</v>
      </c>
    </row>
    <row r="21" spans="1:12" s="1" customFormat="1" ht="15" customHeight="1">
      <c r="A21" s="60"/>
      <c r="B21" s="62" t="s">
        <v>77</v>
      </c>
      <c r="C21" s="63"/>
      <c r="D21" s="3">
        <f t="shared" si="0"/>
        <v>41329</v>
      </c>
      <c r="E21" s="3">
        <v>306</v>
      </c>
      <c r="F21" s="3">
        <v>41023</v>
      </c>
      <c r="G21" s="3">
        <f t="shared" si="1"/>
        <v>44235</v>
      </c>
      <c r="H21" s="3">
        <v>325</v>
      </c>
      <c r="I21" s="3">
        <v>43910</v>
      </c>
      <c r="J21" s="4">
        <f t="shared" si="2"/>
        <v>-6.569458573527753</v>
      </c>
      <c r="K21" s="4">
        <f t="shared" si="3"/>
        <v>-5.846153846153845</v>
      </c>
      <c r="L21" s="4">
        <f t="shared" si="4"/>
        <v>-6.574812115691186</v>
      </c>
    </row>
    <row r="22" spans="1:12" s="1" customFormat="1" ht="15" customHeight="1">
      <c r="A22" s="60"/>
      <c r="B22" s="62" t="s">
        <v>18</v>
      </c>
      <c r="C22" s="63"/>
      <c r="D22" s="3">
        <f t="shared" si="0"/>
        <v>344</v>
      </c>
      <c r="E22" s="3">
        <v>1</v>
      </c>
      <c r="F22" s="3">
        <v>343</v>
      </c>
      <c r="G22" s="3">
        <f t="shared" si="1"/>
        <v>238</v>
      </c>
      <c r="H22" s="3">
        <v>0</v>
      </c>
      <c r="I22" s="3">
        <v>238</v>
      </c>
      <c r="J22" s="4">
        <f t="shared" si="2"/>
        <v>44.53781512605042</v>
      </c>
      <c r="K22" s="4" t="str">
        <f t="shared" si="3"/>
        <v>-</v>
      </c>
      <c r="L22" s="4">
        <f t="shared" si="4"/>
        <v>44.11764705882353</v>
      </c>
    </row>
    <row r="23" spans="1:12" s="1" customFormat="1" ht="15" customHeight="1">
      <c r="A23" s="60"/>
      <c r="B23" s="62" t="s">
        <v>19</v>
      </c>
      <c r="C23" s="63"/>
      <c r="D23" s="3">
        <f t="shared" si="0"/>
        <v>414</v>
      </c>
      <c r="E23" s="3">
        <v>41</v>
      </c>
      <c r="F23" s="3">
        <v>373</v>
      </c>
      <c r="G23" s="3">
        <f t="shared" si="1"/>
        <v>409</v>
      </c>
      <c r="H23" s="3">
        <v>42</v>
      </c>
      <c r="I23" s="3">
        <v>367</v>
      </c>
      <c r="J23" s="4">
        <f t="shared" si="2"/>
        <v>1.2224938875305513</v>
      </c>
      <c r="K23" s="4">
        <f t="shared" si="3"/>
        <v>-2.3809523809523836</v>
      </c>
      <c r="L23" s="4">
        <f t="shared" si="4"/>
        <v>1.6348773841961872</v>
      </c>
    </row>
    <row r="24" spans="1:12" s="1" customFormat="1" ht="15" customHeight="1">
      <c r="A24" s="60"/>
      <c r="B24" s="62" t="s">
        <v>20</v>
      </c>
      <c r="C24" s="63"/>
      <c r="D24" s="3">
        <f t="shared" si="0"/>
        <v>159</v>
      </c>
      <c r="E24" s="3">
        <v>30</v>
      </c>
      <c r="F24" s="3">
        <v>129</v>
      </c>
      <c r="G24" s="3">
        <f t="shared" si="1"/>
        <v>129</v>
      </c>
      <c r="H24" s="3">
        <v>18</v>
      </c>
      <c r="I24" s="3">
        <v>111</v>
      </c>
      <c r="J24" s="4">
        <f t="shared" si="2"/>
        <v>23.25581395348837</v>
      </c>
      <c r="K24" s="4">
        <f t="shared" si="3"/>
        <v>66.66666666666667</v>
      </c>
      <c r="L24" s="4">
        <f t="shared" si="4"/>
        <v>16.216216216216207</v>
      </c>
    </row>
    <row r="25" spans="1:12" s="1" customFormat="1" ht="15" customHeight="1">
      <c r="A25" s="60"/>
      <c r="B25" s="62" t="s">
        <v>21</v>
      </c>
      <c r="C25" s="63"/>
      <c r="D25" s="3">
        <f t="shared" si="0"/>
        <v>970</v>
      </c>
      <c r="E25" s="3">
        <v>31</v>
      </c>
      <c r="F25" s="3">
        <v>939</v>
      </c>
      <c r="G25" s="3">
        <f t="shared" si="1"/>
        <v>844</v>
      </c>
      <c r="H25" s="3">
        <v>28</v>
      </c>
      <c r="I25" s="3">
        <v>816</v>
      </c>
      <c r="J25" s="4">
        <f t="shared" si="2"/>
        <v>14.928909952606627</v>
      </c>
      <c r="K25" s="4">
        <f t="shared" si="3"/>
        <v>10.71428571428572</v>
      </c>
      <c r="L25" s="4">
        <f t="shared" si="4"/>
        <v>15.073529411764696</v>
      </c>
    </row>
    <row r="26" spans="1:12" s="1" customFormat="1" ht="15" customHeight="1">
      <c r="A26" s="61"/>
      <c r="B26" s="62" t="s">
        <v>22</v>
      </c>
      <c r="C26" s="63"/>
      <c r="D26" s="3">
        <f t="shared" si="0"/>
        <v>52968</v>
      </c>
      <c r="E26" s="3">
        <v>434</v>
      </c>
      <c r="F26" s="3">
        <v>52534</v>
      </c>
      <c r="G26" s="3">
        <f t="shared" si="1"/>
        <v>55151</v>
      </c>
      <c r="H26" s="3">
        <v>434</v>
      </c>
      <c r="I26" s="3">
        <v>54717</v>
      </c>
      <c r="J26" s="4">
        <f t="shared" si="2"/>
        <v>-3.958223785606785</v>
      </c>
      <c r="K26" s="4">
        <f t="shared" si="3"/>
        <v>0</v>
      </c>
      <c r="L26" s="4">
        <f t="shared" si="4"/>
        <v>-3.989619313924375</v>
      </c>
    </row>
    <row r="27" spans="1:12" s="1" customFormat="1" ht="15" customHeight="1">
      <c r="A27" s="59" t="s">
        <v>3</v>
      </c>
      <c r="B27" s="62" t="s">
        <v>23</v>
      </c>
      <c r="C27" s="63"/>
      <c r="D27" s="3">
        <f t="shared" si="0"/>
        <v>559</v>
      </c>
      <c r="E27" s="3">
        <v>0</v>
      </c>
      <c r="F27" s="3">
        <v>559</v>
      </c>
      <c r="G27" s="3">
        <f t="shared" si="1"/>
        <v>554</v>
      </c>
      <c r="H27" s="3">
        <v>1</v>
      </c>
      <c r="I27" s="3">
        <v>553</v>
      </c>
      <c r="J27" s="4">
        <f t="shared" si="2"/>
        <v>0.902527075812265</v>
      </c>
      <c r="K27" s="4">
        <f t="shared" si="3"/>
        <v>-100</v>
      </c>
      <c r="L27" s="4">
        <f t="shared" si="4"/>
        <v>1.0849909584086825</v>
      </c>
    </row>
    <row r="28" spans="1:12" s="1" customFormat="1" ht="15" customHeight="1">
      <c r="A28" s="60"/>
      <c r="B28" s="62" t="s">
        <v>24</v>
      </c>
      <c r="C28" s="63"/>
      <c r="D28" s="3">
        <f t="shared" si="0"/>
        <v>3421</v>
      </c>
      <c r="E28" s="3">
        <v>3</v>
      </c>
      <c r="F28" s="3">
        <v>3418</v>
      </c>
      <c r="G28" s="3">
        <f t="shared" si="1"/>
        <v>3441</v>
      </c>
      <c r="H28" s="3">
        <v>8</v>
      </c>
      <c r="I28" s="3">
        <v>3433</v>
      </c>
      <c r="J28" s="4">
        <f t="shared" si="2"/>
        <v>-0.5812263876780022</v>
      </c>
      <c r="K28" s="4">
        <f t="shared" si="3"/>
        <v>-62.5</v>
      </c>
      <c r="L28" s="4">
        <f t="shared" si="4"/>
        <v>-0.4369356248179468</v>
      </c>
    </row>
    <row r="29" spans="1:12" s="1" customFormat="1" ht="15" customHeight="1">
      <c r="A29" s="60"/>
      <c r="B29" s="62" t="s">
        <v>25</v>
      </c>
      <c r="C29" s="63"/>
      <c r="D29" s="3">
        <f t="shared" si="0"/>
        <v>4951</v>
      </c>
      <c r="E29" s="3">
        <v>10</v>
      </c>
      <c r="F29" s="3">
        <v>4941</v>
      </c>
      <c r="G29" s="3">
        <f t="shared" si="1"/>
        <v>4765</v>
      </c>
      <c r="H29" s="3">
        <v>13</v>
      </c>
      <c r="I29" s="3">
        <v>4752</v>
      </c>
      <c r="J29" s="4">
        <f t="shared" si="2"/>
        <v>3.9034627492130047</v>
      </c>
      <c r="K29" s="4">
        <f t="shared" si="3"/>
        <v>-23.076923076923073</v>
      </c>
      <c r="L29" s="4">
        <f t="shared" si="4"/>
        <v>3.9772727272727293</v>
      </c>
    </row>
    <row r="30" spans="1:12" s="1" customFormat="1" ht="15" customHeight="1">
      <c r="A30" s="60"/>
      <c r="B30" s="62" t="s">
        <v>26</v>
      </c>
      <c r="C30" s="63"/>
      <c r="D30" s="3">
        <f t="shared" si="0"/>
        <v>1517</v>
      </c>
      <c r="E30" s="3">
        <v>2</v>
      </c>
      <c r="F30" s="3">
        <v>1515</v>
      </c>
      <c r="G30" s="3">
        <f t="shared" si="1"/>
        <v>1281</v>
      </c>
      <c r="H30" s="3">
        <v>0</v>
      </c>
      <c r="I30" s="3">
        <v>1281</v>
      </c>
      <c r="J30" s="4">
        <f t="shared" si="2"/>
        <v>18.42310694769711</v>
      </c>
      <c r="K30" s="4" t="str">
        <f t="shared" si="3"/>
        <v>-</v>
      </c>
      <c r="L30" s="4">
        <f t="shared" si="4"/>
        <v>18.266978922716625</v>
      </c>
    </row>
    <row r="31" spans="1:12" s="1" customFormat="1" ht="15" customHeight="1">
      <c r="A31" s="60"/>
      <c r="B31" s="62" t="s">
        <v>27</v>
      </c>
      <c r="C31" s="63"/>
      <c r="D31" s="3">
        <f t="shared" si="0"/>
        <v>1818</v>
      </c>
      <c r="E31" s="3">
        <v>1</v>
      </c>
      <c r="F31" s="3">
        <v>1817</v>
      </c>
      <c r="G31" s="3">
        <f t="shared" si="1"/>
        <v>1996</v>
      </c>
      <c r="H31" s="3">
        <v>1</v>
      </c>
      <c r="I31" s="3">
        <v>1995</v>
      </c>
      <c r="J31" s="4">
        <f t="shared" si="2"/>
        <v>-8.917835671342688</v>
      </c>
      <c r="K31" s="4">
        <f t="shared" si="3"/>
        <v>0</v>
      </c>
      <c r="L31" s="4">
        <f t="shared" si="4"/>
        <v>-8.922305764411032</v>
      </c>
    </row>
    <row r="32" spans="1:12" s="1" customFormat="1" ht="15" customHeight="1">
      <c r="A32" s="60"/>
      <c r="B32" s="62" t="s">
        <v>47</v>
      </c>
      <c r="C32" s="63"/>
      <c r="D32" s="3">
        <f t="shared" si="0"/>
        <v>733</v>
      </c>
      <c r="E32" s="3">
        <v>4</v>
      </c>
      <c r="F32" s="3">
        <v>729</v>
      </c>
      <c r="G32" s="3">
        <f t="shared" si="1"/>
        <v>844</v>
      </c>
      <c r="H32" s="3">
        <v>9</v>
      </c>
      <c r="I32" s="3">
        <v>835</v>
      </c>
      <c r="J32" s="4">
        <f t="shared" si="2"/>
        <v>-13.151658767772512</v>
      </c>
      <c r="K32" s="4">
        <f t="shared" si="3"/>
        <v>-55.55555555555556</v>
      </c>
      <c r="L32" s="4">
        <f t="shared" si="4"/>
        <v>-12.694610778443117</v>
      </c>
    </row>
    <row r="33" spans="1:12" s="1" customFormat="1" ht="15" customHeight="1">
      <c r="A33" s="60"/>
      <c r="B33" s="62" t="s">
        <v>28</v>
      </c>
      <c r="C33" s="63"/>
      <c r="D33" s="3">
        <f t="shared" si="0"/>
        <v>849</v>
      </c>
      <c r="E33" s="3">
        <v>3</v>
      </c>
      <c r="F33" s="3">
        <v>846</v>
      </c>
      <c r="G33" s="3">
        <f t="shared" si="1"/>
        <v>881</v>
      </c>
      <c r="H33" s="3">
        <v>7</v>
      </c>
      <c r="I33" s="3">
        <v>874</v>
      </c>
      <c r="J33" s="4">
        <f t="shared" si="2"/>
        <v>-3.6322360953461974</v>
      </c>
      <c r="K33" s="4">
        <f t="shared" si="3"/>
        <v>-57.14285714285714</v>
      </c>
      <c r="L33" s="4">
        <f t="shared" si="4"/>
        <v>-3.203661327231122</v>
      </c>
    </row>
    <row r="34" spans="1:12" s="1" customFormat="1" ht="15" customHeight="1">
      <c r="A34" s="60"/>
      <c r="B34" s="62" t="s">
        <v>78</v>
      </c>
      <c r="C34" s="63"/>
      <c r="D34" s="3">
        <f t="shared" si="0"/>
        <v>4831</v>
      </c>
      <c r="E34" s="3">
        <v>10</v>
      </c>
      <c r="F34" s="3">
        <v>4821</v>
      </c>
      <c r="G34" s="3">
        <f t="shared" si="1"/>
        <v>5290</v>
      </c>
      <c r="H34" s="3">
        <v>8</v>
      </c>
      <c r="I34" s="3">
        <v>5282</v>
      </c>
      <c r="J34" s="4">
        <f t="shared" si="2"/>
        <v>-8.67674858223062</v>
      </c>
      <c r="K34" s="4">
        <f t="shared" si="3"/>
        <v>25</v>
      </c>
      <c r="L34" s="4">
        <f t="shared" si="4"/>
        <v>-8.727754638394547</v>
      </c>
    </row>
    <row r="35" spans="1:12" s="1" customFormat="1" ht="15" customHeight="1">
      <c r="A35" s="60"/>
      <c r="B35" s="62" t="s">
        <v>29</v>
      </c>
      <c r="C35" s="63"/>
      <c r="D35" s="3">
        <f t="shared" si="0"/>
        <v>656</v>
      </c>
      <c r="E35" s="3">
        <v>0</v>
      </c>
      <c r="F35" s="3">
        <v>656</v>
      </c>
      <c r="G35" s="3">
        <f t="shared" si="1"/>
        <v>586</v>
      </c>
      <c r="H35" s="3">
        <v>2</v>
      </c>
      <c r="I35" s="3">
        <v>584</v>
      </c>
      <c r="J35" s="4">
        <f t="shared" si="2"/>
        <v>11.945392491467576</v>
      </c>
      <c r="K35" s="4">
        <f t="shared" si="3"/>
        <v>-100</v>
      </c>
      <c r="L35" s="4">
        <f t="shared" si="4"/>
        <v>12.328767123287676</v>
      </c>
    </row>
    <row r="36" spans="1:12" s="1" customFormat="1" ht="15" customHeight="1">
      <c r="A36" s="60"/>
      <c r="B36" s="62" t="s">
        <v>30</v>
      </c>
      <c r="C36" s="63"/>
      <c r="D36" s="3">
        <f t="shared" si="0"/>
        <v>118</v>
      </c>
      <c r="E36" s="3">
        <v>0</v>
      </c>
      <c r="F36" s="3">
        <v>118</v>
      </c>
      <c r="G36" s="3">
        <f t="shared" si="1"/>
        <v>138</v>
      </c>
      <c r="H36" s="3">
        <v>0</v>
      </c>
      <c r="I36" s="3">
        <v>138</v>
      </c>
      <c r="J36" s="4">
        <f t="shared" si="2"/>
        <v>-14.492753623188403</v>
      </c>
      <c r="K36" s="4" t="str">
        <f t="shared" si="3"/>
        <v>-</v>
      </c>
      <c r="L36" s="4">
        <f t="shared" si="4"/>
        <v>-14.492753623188403</v>
      </c>
    </row>
    <row r="37" spans="1:12" s="1" customFormat="1" ht="15" customHeight="1">
      <c r="A37" s="60"/>
      <c r="B37" s="62" t="s">
        <v>31</v>
      </c>
      <c r="C37" s="63"/>
      <c r="D37" s="3">
        <f t="shared" si="0"/>
        <v>752</v>
      </c>
      <c r="E37" s="3">
        <v>0</v>
      </c>
      <c r="F37" s="3">
        <v>752</v>
      </c>
      <c r="G37" s="3">
        <f t="shared" si="1"/>
        <v>769</v>
      </c>
      <c r="H37" s="3">
        <v>0</v>
      </c>
      <c r="I37" s="3">
        <v>769</v>
      </c>
      <c r="J37" s="4">
        <f t="shared" si="2"/>
        <v>-2.2106631989596837</v>
      </c>
      <c r="K37" s="4" t="str">
        <f t="shared" si="3"/>
        <v>-</v>
      </c>
      <c r="L37" s="4">
        <f t="shared" si="4"/>
        <v>-2.2106631989596837</v>
      </c>
    </row>
    <row r="38" spans="1:12" s="1" customFormat="1" ht="15" customHeight="1">
      <c r="A38" s="60"/>
      <c r="B38" s="62" t="s">
        <v>79</v>
      </c>
      <c r="C38" s="63"/>
      <c r="D38" s="3">
        <f t="shared" si="0"/>
        <v>646</v>
      </c>
      <c r="E38" s="3">
        <v>0</v>
      </c>
      <c r="F38" s="3">
        <v>646</v>
      </c>
      <c r="G38" s="3">
        <f t="shared" si="1"/>
        <v>501</v>
      </c>
      <c r="H38" s="3">
        <v>0</v>
      </c>
      <c r="I38" s="3">
        <v>501</v>
      </c>
      <c r="J38" s="4">
        <f t="shared" si="2"/>
        <v>28.942115768463083</v>
      </c>
      <c r="K38" s="4" t="str">
        <f t="shared" si="3"/>
        <v>-</v>
      </c>
      <c r="L38" s="4">
        <f t="shared" si="4"/>
        <v>28.942115768463083</v>
      </c>
    </row>
    <row r="39" spans="1:12" s="1" customFormat="1" ht="15" customHeight="1">
      <c r="A39" s="60"/>
      <c r="B39" s="62" t="s">
        <v>32</v>
      </c>
      <c r="C39" s="63"/>
      <c r="D39" s="3">
        <f t="shared" si="0"/>
        <v>3736</v>
      </c>
      <c r="E39" s="3">
        <v>6</v>
      </c>
      <c r="F39" s="3">
        <v>3730</v>
      </c>
      <c r="G39" s="3">
        <f t="shared" si="1"/>
        <v>3898</v>
      </c>
      <c r="H39" s="3">
        <v>4</v>
      </c>
      <c r="I39" s="3">
        <v>3894</v>
      </c>
      <c r="J39" s="4">
        <f t="shared" si="2"/>
        <v>-4.1559774243201675</v>
      </c>
      <c r="K39" s="4">
        <f t="shared" si="3"/>
        <v>50</v>
      </c>
      <c r="L39" s="4">
        <f t="shared" si="4"/>
        <v>-4.211607601438105</v>
      </c>
    </row>
    <row r="40" spans="1:12" s="1" customFormat="1" ht="15" customHeight="1">
      <c r="A40" s="61"/>
      <c r="B40" s="62" t="s">
        <v>33</v>
      </c>
      <c r="C40" s="63"/>
      <c r="D40" s="3">
        <f t="shared" si="0"/>
        <v>24587</v>
      </c>
      <c r="E40" s="3">
        <v>39</v>
      </c>
      <c r="F40" s="3">
        <v>24548</v>
      </c>
      <c r="G40" s="3">
        <f t="shared" si="1"/>
        <v>24944</v>
      </c>
      <c r="H40" s="3">
        <v>53</v>
      </c>
      <c r="I40" s="3">
        <v>24891</v>
      </c>
      <c r="J40" s="4">
        <f t="shared" si="2"/>
        <v>-1.431205901218735</v>
      </c>
      <c r="K40" s="4">
        <f t="shared" si="3"/>
        <v>-26.415094339622648</v>
      </c>
      <c r="L40" s="4">
        <f t="shared" si="4"/>
        <v>-1.378008115383067</v>
      </c>
    </row>
    <row r="41" spans="1:12" s="1" customFormat="1" ht="15" customHeight="1">
      <c r="A41" s="71" t="s">
        <v>4</v>
      </c>
      <c r="B41" s="62" t="s">
        <v>34</v>
      </c>
      <c r="C41" s="63"/>
      <c r="D41" s="3">
        <f t="shared" si="0"/>
        <v>11178</v>
      </c>
      <c r="E41" s="3">
        <v>31</v>
      </c>
      <c r="F41" s="3">
        <v>11147</v>
      </c>
      <c r="G41" s="3">
        <f t="shared" si="1"/>
        <v>8690</v>
      </c>
      <c r="H41" s="3">
        <v>50</v>
      </c>
      <c r="I41" s="3">
        <v>8640</v>
      </c>
      <c r="J41" s="4">
        <f t="shared" si="2"/>
        <v>28.63060989643269</v>
      </c>
      <c r="K41" s="4">
        <f t="shared" si="3"/>
        <v>-38</v>
      </c>
      <c r="L41" s="4">
        <f t="shared" si="4"/>
        <v>29.016203703703702</v>
      </c>
    </row>
    <row r="42" spans="1:12" s="1" customFormat="1" ht="15" customHeight="1">
      <c r="A42" s="60"/>
      <c r="B42" s="62" t="s">
        <v>35</v>
      </c>
      <c r="C42" s="63"/>
      <c r="D42" s="3">
        <f t="shared" si="0"/>
        <v>1511</v>
      </c>
      <c r="E42" s="3">
        <v>5</v>
      </c>
      <c r="F42" s="3">
        <v>1506</v>
      </c>
      <c r="G42" s="3">
        <f t="shared" si="1"/>
        <v>1685</v>
      </c>
      <c r="H42" s="3">
        <v>4</v>
      </c>
      <c r="I42" s="3">
        <v>1681</v>
      </c>
      <c r="J42" s="4">
        <f t="shared" si="2"/>
        <v>-10.32640949554896</v>
      </c>
      <c r="K42" s="4">
        <f t="shared" si="3"/>
        <v>25</v>
      </c>
      <c r="L42" s="4">
        <f t="shared" si="4"/>
        <v>-10.410469958358116</v>
      </c>
    </row>
    <row r="43" spans="1:12" s="1" customFormat="1" ht="15" customHeight="1">
      <c r="A43" s="60"/>
      <c r="B43" s="62" t="s">
        <v>36</v>
      </c>
      <c r="C43" s="63"/>
      <c r="D43" s="3">
        <f t="shared" si="0"/>
        <v>295</v>
      </c>
      <c r="E43" s="3">
        <v>6</v>
      </c>
      <c r="F43" s="3">
        <v>289</v>
      </c>
      <c r="G43" s="3">
        <f t="shared" si="1"/>
        <v>241</v>
      </c>
      <c r="H43" s="3">
        <v>4</v>
      </c>
      <c r="I43" s="3">
        <v>237</v>
      </c>
      <c r="J43" s="4">
        <f t="shared" si="2"/>
        <v>22.406639004149387</v>
      </c>
      <c r="K43" s="4">
        <f t="shared" si="3"/>
        <v>50</v>
      </c>
      <c r="L43" s="4">
        <f t="shared" si="4"/>
        <v>21.940928270042193</v>
      </c>
    </row>
    <row r="44" spans="1:12" s="1" customFormat="1" ht="15" customHeight="1">
      <c r="A44" s="61"/>
      <c r="B44" s="62" t="s">
        <v>37</v>
      </c>
      <c r="C44" s="63"/>
      <c r="D44" s="3">
        <f t="shared" si="0"/>
        <v>12984</v>
      </c>
      <c r="E44" s="3">
        <v>42</v>
      </c>
      <c r="F44" s="3">
        <v>12942</v>
      </c>
      <c r="G44" s="3">
        <f t="shared" si="1"/>
        <v>10616</v>
      </c>
      <c r="H44" s="3">
        <v>58</v>
      </c>
      <c r="I44" s="3">
        <v>10558</v>
      </c>
      <c r="J44" s="4">
        <f t="shared" si="2"/>
        <v>22.305953278070835</v>
      </c>
      <c r="K44" s="4">
        <f t="shared" si="3"/>
        <v>-27.586206896551722</v>
      </c>
      <c r="L44" s="4">
        <f t="shared" si="4"/>
        <v>22.58003409736693</v>
      </c>
    </row>
    <row r="45" spans="1:12" s="1" customFormat="1" ht="24.75" customHeight="1">
      <c r="A45" s="71" t="s">
        <v>5</v>
      </c>
      <c r="B45" s="62" t="s">
        <v>38</v>
      </c>
      <c r="C45" s="63"/>
      <c r="D45" s="3">
        <f t="shared" si="0"/>
        <v>430</v>
      </c>
      <c r="E45" s="3">
        <v>2</v>
      </c>
      <c r="F45" s="3">
        <v>428</v>
      </c>
      <c r="G45" s="3">
        <f t="shared" si="1"/>
        <v>486</v>
      </c>
      <c r="H45" s="3">
        <v>7</v>
      </c>
      <c r="I45" s="3">
        <v>479</v>
      </c>
      <c r="J45" s="4">
        <f t="shared" si="2"/>
        <v>-11.52263374485597</v>
      </c>
      <c r="K45" s="4">
        <f t="shared" si="3"/>
        <v>-71.42857142857143</v>
      </c>
      <c r="L45" s="4">
        <f t="shared" si="4"/>
        <v>-10.647181628392488</v>
      </c>
    </row>
    <row r="46" spans="1:12" s="1" customFormat="1" ht="24.75" customHeight="1">
      <c r="A46" s="60"/>
      <c r="B46" s="62" t="s">
        <v>39</v>
      </c>
      <c r="C46" s="63"/>
      <c r="D46" s="3">
        <f t="shared" si="0"/>
        <v>364</v>
      </c>
      <c r="E46" s="3">
        <v>3</v>
      </c>
      <c r="F46" s="3">
        <v>361</v>
      </c>
      <c r="G46" s="3">
        <f t="shared" si="1"/>
        <v>268</v>
      </c>
      <c r="H46" s="3">
        <v>1</v>
      </c>
      <c r="I46" s="3">
        <v>267</v>
      </c>
      <c r="J46" s="4">
        <f t="shared" si="2"/>
        <v>35.82089552238805</v>
      </c>
      <c r="K46" s="4">
        <f t="shared" si="3"/>
        <v>200</v>
      </c>
      <c r="L46" s="4">
        <f t="shared" si="4"/>
        <v>35.20599250936329</v>
      </c>
    </row>
    <row r="47" spans="1:12" s="1" customFormat="1" ht="19.5" customHeight="1">
      <c r="A47" s="61"/>
      <c r="B47" s="68" t="s">
        <v>40</v>
      </c>
      <c r="C47" s="69"/>
      <c r="D47" s="3">
        <f t="shared" si="0"/>
        <v>794</v>
      </c>
      <c r="E47" s="3">
        <v>5</v>
      </c>
      <c r="F47" s="3">
        <v>789</v>
      </c>
      <c r="G47" s="3">
        <f t="shared" si="1"/>
        <v>754</v>
      </c>
      <c r="H47" s="3">
        <v>8</v>
      </c>
      <c r="I47" s="3">
        <v>746</v>
      </c>
      <c r="J47" s="4">
        <f t="shared" si="2"/>
        <v>5.305039787798416</v>
      </c>
      <c r="K47" s="4">
        <f t="shared" si="3"/>
        <v>-37.5</v>
      </c>
      <c r="L47" s="4">
        <f t="shared" si="4"/>
        <v>5.764075067024121</v>
      </c>
    </row>
    <row r="48" spans="1:12" s="1" customFormat="1" ht="15" customHeight="1">
      <c r="A48" s="46"/>
      <c r="B48" s="70" t="s">
        <v>41</v>
      </c>
      <c r="C48" s="69"/>
      <c r="D48" s="3">
        <f t="shared" si="0"/>
        <v>1882</v>
      </c>
      <c r="E48" s="3">
        <v>38</v>
      </c>
      <c r="F48" s="3">
        <v>1844</v>
      </c>
      <c r="G48" s="3">
        <f t="shared" si="1"/>
        <v>115</v>
      </c>
      <c r="H48" s="3">
        <v>46</v>
      </c>
      <c r="I48" s="3">
        <v>69</v>
      </c>
      <c r="J48" s="4">
        <f t="shared" si="2"/>
        <v>1536.5217391304348</v>
      </c>
      <c r="K48" s="4">
        <f t="shared" si="3"/>
        <v>-17.391304347826086</v>
      </c>
      <c r="L48" s="4">
        <f t="shared" si="4"/>
        <v>2572.463768115942</v>
      </c>
    </row>
    <row r="49" spans="1:12" s="1" customFormat="1" ht="15" customHeight="1">
      <c r="A49" s="47"/>
      <c r="B49" s="67" t="s">
        <v>42</v>
      </c>
      <c r="C49" s="63"/>
      <c r="D49" s="3">
        <f t="shared" si="0"/>
        <v>872294</v>
      </c>
      <c r="E49" s="3">
        <v>315339</v>
      </c>
      <c r="F49" s="3">
        <v>556955</v>
      </c>
      <c r="G49" s="3">
        <f t="shared" si="1"/>
        <v>824799</v>
      </c>
      <c r="H49" s="3">
        <v>355434</v>
      </c>
      <c r="I49" s="3">
        <v>469365</v>
      </c>
      <c r="J49" s="4">
        <f t="shared" si="2"/>
        <v>5.758372645941612</v>
      </c>
      <c r="K49" s="4">
        <f t="shared" si="3"/>
        <v>-11.280575296679551</v>
      </c>
      <c r="L49" s="4">
        <f t="shared" si="4"/>
        <v>18.661382932259542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7:C7"/>
    <mergeCell ref="B21:C21"/>
    <mergeCell ref="B22:C22"/>
    <mergeCell ref="B23:C23"/>
    <mergeCell ref="B24:C24"/>
    <mergeCell ref="B43:C43"/>
    <mergeCell ref="B29:C29"/>
    <mergeCell ref="B31:C31"/>
    <mergeCell ref="B32:C32"/>
    <mergeCell ref="B33:C33"/>
    <mergeCell ref="B10:B17"/>
    <mergeCell ref="A45:A47"/>
    <mergeCell ref="A20:A26"/>
    <mergeCell ref="A27:A40"/>
    <mergeCell ref="A41:A44"/>
    <mergeCell ref="B8:C8"/>
    <mergeCell ref="B25:C25"/>
    <mergeCell ref="B26:C26"/>
    <mergeCell ref="B27:C27"/>
    <mergeCell ref="B28:C28"/>
    <mergeCell ref="B20:C20"/>
    <mergeCell ref="B30:C30"/>
    <mergeCell ref="B49:C49"/>
    <mergeCell ref="B44:C44"/>
    <mergeCell ref="B45:C45"/>
    <mergeCell ref="B47:C47"/>
    <mergeCell ref="B48:C48"/>
    <mergeCell ref="B41:C41"/>
    <mergeCell ref="B46:C46"/>
    <mergeCell ref="A1:L1"/>
    <mergeCell ref="A2:C3"/>
    <mergeCell ref="D2:F2"/>
    <mergeCell ref="G2:I2"/>
    <mergeCell ref="J2:L2"/>
    <mergeCell ref="B18:C18"/>
    <mergeCell ref="B4:C4"/>
    <mergeCell ref="B5:C5"/>
    <mergeCell ref="B6:C6"/>
    <mergeCell ref="B9:C9"/>
    <mergeCell ref="A4:A19"/>
    <mergeCell ref="B42:C42"/>
    <mergeCell ref="B35:C35"/>
    <mergeCell ref="B34:C34"/>
    <mergeCell ref="B36:C36"/>
    <mergeCell ref="B37:C37"/>
    <mergeCell ref="B38:C38"/>
    <mergeCell ref="B39:C39"/>
    <mergeCell ref="B40:C40"/>
    <mergeCell ref="B19:C19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1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7" sqref="N47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107年1月來臺旅客人數及成長率－按居住地分
Table 1-2 Visitor Arrivals by Residence,
 January, 2018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107年1月 January, 2018</v>
      </c>
      <c r="E2" s="81"/>
      <c r="F2" s="81"/>
      <c r="G2" s="81" t="str">
        <f>Sheet3!G2</f>
        <v>106年1月 January, 2017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779079</v>
      </c>
      <c r="E4" s="13">
        <f>Sheet3!E19</f>
        <v>314781</v>
      </c>
      <c r="F4" s="13">
        <f>Sheet3!F19</f>
        <v>464298</v>
      </c>
      <c r="G4" s="14">
        <f aca="true" t="shared" si="1" ref="G4:G19">H4+I4</f>
        <v>733219</v>
      </c>
      <c r="H4" s="13">
        <f>Sheet3!H19</f>
        <v>354835</v>
      </c>
      <c r="I4" s="13">
        <f>Sheet3!I19</f>
        <v>378384</v>
      </c>
      <c r="J4" s="15">
        <f aca="true" t="shared" si="2" ref="J4:J19">IF(G4=0,"-",((D4/G4)-1)*100)</f>
        <v>6.254611514431563</v>
      </c>
      <c r="K4" s="16">
        <f aca="true" t="shared" si="3" ref="K4:K19">IF(H4=0,"-",((E4/H4)-1)*100)</f>
        <v>-11.288063466118059</v>
      </c>
      <c r="L4" s="16">
        <f aca="true" t="shared" si="4" ref="L4:L19">IF(I4=0,"-",((F4/I4)-1)*100)</f>
        <v>22.70550551820374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106441</v>
      </c>
      <c r="E5" s="20">
        <f>Sheet3!E4</f>
        <v>97431</v>
      </c>
      <c r="F5" s="20">
        <f>Sheet3!F4</f>
        <v>9010</v>
      </c>
      <c r="G5" s="19">
        <f t="shared" si="1"/>
        <v>112043</v>
      </c>
      <c r="H5" s="20">
        <f>Sheet3!H4</f>
        <v>101877</v>
      </c>
      <c r="I5" s="20">
        <f>Sheet3!I4</f>
        <v>10166</v>
      </c>
      <c r="J5" s="21">
        <f t="shared" si="2"/>
        <v>-4.999866122827845</v>
      </c>
      <c r="K5" s="22">
        <f t="shared" si="3"/>
        <v>-4.364086103831088</v>
      </c>
      <c r="L5" s="22">
        <f t="shared" si="4"/>
        <v>-11.371237458193983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218648</v>
      </c>
      <c r="E6" s="20">
        <f>Sheet3!E5</f>
        <v>216401</v>
      </c>
      <c r="F6" s="20">
        <f>Sheet3!F5</f>
        <v>2247</v>
      </c>
      <c r="G6" s="23">
        <f t="shared" si="1"/>
        <v>255689</v>
      </c>
      <c r="H6" s="20">
        <f>Sheet3!H5</f>
        <v>251964</v>
      </c>
      <c r="I6" s="20">
        <f>Sheet3!I5</f>
        <v>3725</v>
      </c>
      <c r="J6" s="21">
        <f t="shared" si="2"/>
        <v>-14.48673975024346</v>
      </c>
      <c r="K6" s="22">
        <f t="shared" si="3"/>
        <v>-14.114317918432794</v>
      </c>
      <c r="L6" s="22">
        <f t="shared" si="4"/>
        <v>-39.67785234899329</v>
      </c>
    </row>
    <row r="7" spans="1:12" s="8" customFormat="1" ht="15" customHeight="1">
      <c r="A7" s="48"/>
      <c r="B7" s="73" t="s">
        <v>6</v>
      </c>
      <c r="C7" s="74"/>
      <c r="D7" s="19">
        <f t="shared" si="0"/>
        <v>161912</v>
      </c>
      <c r="E7" s="20">
        <f>Sheet3!E6</f>
        <v>107</v>
      </c>
      <c r="F7" s="20">
        <f>Sheet3!F6</f>
        <v>161805</v>
      </c>
      <c r="G7" s="19">
        <f t="shared" si="1"/>
        <v>129403</v>
      </c>
      <c r="H7" s="20">
        <f>Sheet3!H6</f>
        <v>125</v>
      </c>
      <c r="I7" s="20">
        <f>Sheet3!I6</f>
        <v>129278</v>
      </c>
      <c r="J7" s="21">
        <f t="shared" si="2"/>
        <v>25.122292373438015</v>
      </c>
      <c r="K7" s="22">
        <f t="shared" si="3"/>
        <v>-14.400000000000002</v>
      </c>
      <c r="L7" s="22">
        <f t="shared" si="4"/>
        <v>25.160506814771267</v>
      </c>
    </row>
    <row r="8" spans="1:12" s="8" customFormat="1" ht="15" customHeight="1">
      <c r="A8" s="48"/>
      <c r="B8" s="73" t="s">
        <v>70</v>
      </c>
      <c r="C8" s="74"/>
      <c r="D8" s="19">
        <f t="shared" si="0"/>
        <v>129355</v>
      </c>
      <c r="E8" s="20">
        <f>Sheet3!E7</f>
        <v>343</v>
      </c>
      <c r="F8" s="20">
        <f>Sheet3!F7</f>
        <v>129012</v>
      </c>
      <c r="G8" s="19">
        <f t="shared" si="1"/>
        <v>112078</v>
      </c>
      <c r="H8" s="20">
        <f>Sheet3!H7</f>
        <v>255</v>
      </c>
      <c r="I8" s="20">
        <f>Sheet3!I7</f>
        <v>111823</v>
      </c>
      <c r="J8" s="21">
        <f t="shared" si="2"/>
        <v>15.41515730116525</v>
      </c>
      <c r="K8" s="22">
        <f t="shared" si="3"/>
        <v>34.50980392156864</v>
      </c>
      <c r="L8" s="22">
        <f t="shared" si="4"/>
        <v>15.371614068662076</v>
      </c>
    </row>
    <row r="9" spans="1:12" s="8" customFormat="1" ht="15" customHeight="1">
      <c r="A9" s="48"/>
      <c r="B9" s="73" t="s">
        <v>7</v>
      </c>
      <c r="C9" s="74"/>
      <c r="D9" s="19">
        <f t="shared" si="0"/>
        <v>2579</v>
      </c>
      <c r="E9" s="20">
        <f>Sheet3!E8</f>
        <v>0</v>
      </c>
      <c r="F9" s="20">
        <f>Sheet3!F8</f>
        <v>2579</v>
      </c>
      <c r="G9" s="19">
        <f t="shared" si="1"/>
        <v>2153</v>
      </c>
      <c r="H9" s="20">
        <f>Sheet3!H8</f>
        <v>4</v>
      </c>
      <c r="I9" s="20">
        <f>Sheet3!I8</f>
        <v>2149</v>
      </c>
      <c r="J9" s="21">
        <f t="shared" si="2"/>
        <v>19.78634463539248</v>
      </c>
      <c r="K9" s="22">
        <f t="shared" si="3"/>
        <v>-100</v>
      </c>
      <c r="L9" s="22">
        <f t="shared" si="4"/>
        <v>20.0093066542578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1715</v>
      </c>
      <c r="E10" s="20">
        <f>Sheet3!E9</f>
        <v>5</v>
      </c>
      <c r="F10" s="20">
        <f>Sheet3!F9</f>
        <v>1710</v>
      </c>
      <c r="G10" s="19">
        <f t="shared" si="1"/>
        <v>1449</v>
      </c>
      <c r="H10" s="20">
        <f>Sheet3!H9</f>
        <v>6</v>
      </c>
      <c r="I10" s="20">
        <f>Sheet3!I9</f>
        <v>1443</v>
      </c>
      <c r="J10" s="21">
        <f t="shared" si="2"/>
        <v>18.357487922705307</v>
      </c>
      <c r="K10" s="22">
        <f t="shared" si="3"/>
        <v>-16.666666666666664</v>
      </c>
      <c r="L10" s="22">
        <f t="shared" si="4"/>
        <v>18.5031185031185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157301</v>
      </c>
      <c r="E11" s="20">
        <f>Sheet3!E17</f>
        <v>489</v>
      </c>
      <c r="F11" s="20">
        <f>Sheet3!F17</f>
        <v>156812</v>
      </c>
      <c r="G11" s="19">
        <f t="shared" si="1"/>
        <v>119560</v>
      </c>
      <c r="H11" s="20">
        <f>Sheet3!H17</f>
        <v>600</v>
      </c>
      <c r="I11" s="20">
        <f>Sheet3!I17</f>
        <v>118960</v>
      </c>
      <c r="J11" s="21">
        <f t="shared" si="2"/>
        <v>31.56657745065239</v>
      </c>
      <c r="K11" s="22">
        <f t="shared" si="3"/>
        <v>-18.500000000000007</v>
      </c>
      <c r="L11" s="22">
        <f t="shared" si="4"/>
        <v>31.819098856758576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31359</v>
      </c>
      <c r="E12" s="20">
        <f>Sheet3!E10</f>
        <v>49</v>
      </c>
      <c r="F12" s="20">
        <f>Sheet3!F10</f>
        <v>31310</v>
      </c>
      <c r="G12" s="19">
        <f t="shared" si="1"/>
        <v>28560</v>
      </c>
      <c r="H12" s="20">
        <f>Sheet3!H10</f>
        <v>69</v>
      </c>
      <c r="I12" s="20">
        <f>Sheet3!I10</f>
        <v>28491</v>
      </c>
      <c r="J12" s="21">
        <f t="shared" si="2"/>
        <v>9.800420168067237</v>
      </c>
      <c r="K12" s="22">
        <f t="shared" si="3"/>
        <v>-28.985507246376805</v>
      </c>
      <c r="L12" s="22">
        <f t="shared" si="4"/>
        <v>9.894352602576252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31314</v>
      </c>
      <c r="E13" s="20">
        <f>Sheet3!E11</f>
        <v>18</v>
      </c>
      <c r="F13" s="20">
        <f>Sheet3!F11</f>
        <v>31296</v>
      </c>
      <c r="G13" s="19">
        <f t="shared" si="1"/>
        <v>25037</v>
      </c>
      <c r="H13" s="20">
        <f>Sheet3!H11</f>
        <v>40</v>
      </c>
      <c r="I13" s="20">
        <f>Sheet3!I11</f>
        <v>24997</v>
      </c>
      <c r="J13" s="21">
        <f t="shared" si="2"/>
        <v>25.07089507528857</v>
      </c>
      <c r="K13" s="22">
        <f t="shared" si="3"/>
        <v>-55.00000000000001</v>
      </c>
      <c r="L13" s="22">
        <f t="shared" si="4"/>
        <v>25.199023882865944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13026</v>
      </c>
      <c r="E14" s="20">
        <f>Sheet3!E12</f>
        <v>37</v>
      </c>
      <c r="F14" s="20">
        <f>Sheet3!F12</f>
        <v>12989</v>
      </c>
      <c r="G14" s="19">
        <f t="shared" si="1"/>
        <v>12887</v>
      </c>
      <c r="H14" s="20">
        <f>Sheet3!H12</f>
        <v>43</v>
      </c>
      <c r="I14" s="20">
        <f>Sheet3!I12</f>
        <v>12844</v>
      </c>
      <c r="J14" s="21">
        <f t="shared" si="2"/>
        <v>1.0786063474819585</v>
      </c>
      <c r="K14" s="22">
        <f t="shared" si="3"/>
        <v>-13.953488372093027</v>
      </c>
      <c r="L14" s="22">
        <f t="shared" si="4"/>
        <v>1.1289317969479962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30927</v>
      </c>
      <c r="E15" s="20">
        <f>Sheet3!E13</f>
        <v>165</v>
      </c>
      <c r="F15" s="20">
        <f>Sheet3!F13</f>
        <v>30762</v>
      </c>
      <c r="G15" s="19">
        <f t="shared" si="1"/>
        <v>16772</v>
      </c>
      <c r="H15" s="20">
        <f>Sheet3!H13</f>
        <v>209</v>
      </c>
      <c r="I15" s="20">
        <f>Sheet3!I13</f>
        <v>16563</v>
      </c>
      <c r="J15" s="21">
        <f t="shared" si="2"/>
        <v>84.39661340329121</v>
      </c>
      <c r="K15" s="22">
        <f t="shared" si="3"/>
        <v>-21.052631578947366</v>
      </c>
      <c r="L15" s="22">
        <f t="shared" si="4"/>
        <v>85.72722332910705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23329</v>
      </c>
      <c r="E16" s="20">
        <f>Sheet3!E14</f>
        <v>21</v>
      </c>
      <c r="F16" s="20">
        <f>Sheet3!F14</f>
        <v>23308</v>
      </c>
      <c r="G16" s="19">
        <f t="shared" si="1"/>
        <v>16955</v>
      </c>
      <c r="H16" s="20">
        <f>Sheet3!H14</f>
        <v>32</v>
      </c>
      <c r="I16" s="20">
        <f>Sheet3!I14</f>
        <v>16923</v>
      </c>
      <c r="J16" s="21">
        <f t="shared" si="2"/>
        <v>37.59363019758184</v>
      </c>
      <c r="K16" s="22">
        <f t="shared" si="3"/>
        <v>-34.375</v>
      </c>
      <c r="L16" s="22">
        <f t="shared" si="4"/>
        <v>37.72971695325889</v>
      </c>
    </row>
    <row r="17" spans="1:12" s="8" customFormat="1" ht="15" customHeight="1">
      <c r="A17" s="48"/>
      <c r="B17" s="50"/>
      <c r="C17" s="18" t="s">
        <v>64</v>
      </c>
      <c r="D17" s="19">
        <f>E17+F17</f>
        <v>25401</v>
      </c>
      <c r="E17" s="20">
        <f>Sheet3!E15</f>
        <v>176</v>
      </c>
      <c r="F17" s="20">
        <f>Sheet3!F15</f>
        <v>25225</v>
      </c>
      <c r="G17" s="19">
        <f>H17+I17</f>
        <v>17948</v>
      </c>
      <c r="H17" s="20">
        <f>Sheet3!H15</f>
        <v>190</v>
      </c>
      <c r="I17" s="20">
        <f>Sheet3!I15</f>
        <v>17758</v>
      </c>
      <c r="J17" s="21">
        <f>IF(G17=0,"-",((D17/G17)-1)*100)</f>
        <v>41.5255181635837</v>
      </c>
      <c r="K17" s="22">
        <f>IF(H17=0,"-",((E17/H17)-1)*100)</f>
        <v>-7.36842105263158</v>
      </c>
      <c r="L17" s="22">
        <f>IF(I17=0,"-",((F17/I17)-1)*100)</f>
        <v>42.04865412771708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1945</v>
      </c>
      <c r="E18" s="20">
        <f>Sheet3!E16</f>
        <v>23</v>
      </c>
      <c r="F18" s="20">
        <f>Sheet3!F16</f>
        <v>1922</v>
      </c>
      <c r="G18" s="19">
        <f t="shared" si="1"/>
        <v>1401</v>
      </c>
      <c r="H18" s="20">
        <f>Sheet3!H16</f>
        <v>17</v>
      </c>
      <c r="I18" s="20">
        <f>Sheet3!I16</f>
        <v>1384</v>
      </c>
      <c r="J18" s="21">
        <f t="shared" si="2"/>
        <v>38.829407566024265</v>
      </c>
      <c r="K18" s="22">
        <f t="shared" si="3"/>
        <v>35.29411764705883</v>
      </c>
      <c r="L18" s="22">
        <f t="shared" si="4"/>
        <v>38.87283236994219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1128</v>
      </c>
      <c r="E19" s="20">
        <f>Sheet3!E18</f>
        <v>5</v>
      </c>
      <c r="F19" s="20">
        <f>Sheet3!F18</f>
        <v>1123</v>
      </c>
      <c r="G19" s="19">
        <f t="shared" si="1"/>
        <v>844</v>
      </c>
      <c r="H19" s="20">
        <f>Sheet3!H18</f>
        <v>4</v>
      </c>
      <c r="I19" s="20">
        <f>Sheet3!I18</f>
        <v>840</v>
      </c>
      <c r="J19" s="21">
        <f t="shared" si="2"/>
        <v>33.64928909952607</v>
      </c>
      <c r="K19" s="22">
        <f t="shared" si="3"/>
        <v>25</v>
      </c>
      <c r="L19" s="22">
        <f t="shared" si="4"/>
        <v>33.69047619047618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52968</v>
      </c>
      <c r="E20" s="13">
        <f>Sheet3!E26</f>
        <v>434</v>
      </c>
      <c r="F20" s="13">
        <f>Sheet3!F26</f>
        <v>52534</v>
      </c>
      <c r="G20" s="14">
        <f aca="true" t="shared" si="5" ref="G20:G49">H20+I20</f>
        <v>55151</v>
      </c>
      <c r="H20" s="13">
        <f>Sheet3!H26</f>
        <v>434</v>
      </c>
      <c r="I20" s="13">
        <f>Sheet3!I26</f>
        <v>54717</v>
      </c>
      <c r="J20" s="15">
        <f aca="true" t="shared" si="6" ref="J20:J49">IF(G20=0,"-",((D20/G20)-1)*100)</f>
        <v>-3.958223785606785</v>
      </c>
      <c r="K20" s="16">
        <f aca="true" t="shared" si="7" ref="K20:K49">IF(H20=0,"-",((E20/H20)-1)*100)</f>
        <v>0</v>
      </c>
      <c r="L20" s="16">
        <f aca="true" t="shared" si="8" ref="L20:L49">IF(I20=0,"-",((F20/I20)-1)*100)</f>
        <v>-3.989619313924375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9752</v>
      </c>
      <c r="E21" s="20">
        <f>Sheet3!E20</f>
        <v>25</v>
      </c>
      <c r="F21" s="20">
        <f>Sheet3!F20</f>
        <v>9727</v>
      </c>
      <c r="G21" s="19">
        <f t="shared" si="5"/>
        <v>9296</v>
      </c>
      <c r="H21" s="20">
        <f>Sheet3!H20</f>
        <v>21</v>
      </c>
      <c r="I21" s="20">
        <f>Sheet3!I20</f>
        <v>9275</v>
      </c>
      <c r="J21" s="21">
        <f t="shared" si="6"/>
        <v>4.905335628227192</v>
      </c>
      <c r="K21" s="22">
        <f t="shared" si="7"/>
        <v>19.047619047619047</v>
      </c>
      <c r="L21" s="22">
        <f t="shared" si="8"/>
        <v>4.873315363881403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41329</v>
      </c>
      <c r="E22" s="20">
        <f>Sheet3!E21</f>
        <v>306</v>
      </c>
      <c r="F22" s="20">
        <f>Sheet3!F21</f>
        <v>41023</v>
      </c>
      <c r="G22" s="19">
        <f t="shared" si="5"/>
        <v>44235</v>
      </c>
      <c r="H22" s="20">
        <f>Sheet3!H21</f>
        <v>325</v>
      </c>
      <c r="I22" s="20">
        <f>Sheet3!I21</f>
        <v>43910</v>
      </c>
      <c r="J22" s="21">
        <f t="shared" si="6"/>
        <v>-6.569458573527753</v>
      </c>
      <c r="K22" s="22">
        <f t="shared" si="7"/>
        <v>-5.846153846153845</v>
      </c>
      <c r="L22" s="22">
        <f t="shared" si="8"/>
        <v>-6.574812115691186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344</v>
      </c>
      <c r="E23" s="20">
        <f>Sheet3!E22</f>
        <v>1</v>
      </c>
      <c r="F23" s="20">
        <f>Sheet3!F22</f>
        <v>343</v>
      </c>
      <c r="G23" s="19">
        <f t="shared" si="5"/>
        <v>238</v>
      </c>
      <c r="H23" s="20">
        <f>Sheet3!H22</f>
        <v>0</v>
      </c>
      <c r="I23" s="20">
        <f>Sheet3!I22</f>
        <v>238</v>
      </c>
      <c r="J23" s="21">
        <f t="shared" si="6"/>
        <v>44.53781512605042</v>
      </c>
      <c r="K23" s="22" t="str">
        <f t="shared" si="7"/>
        <v>-</v>
      </c>
      <c r="L23" s="22">
        <f t="shared" si="8"/>
        <v>44.11764705882353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414</v>
      </c>
      <c r="E24" s="20">
        <f>Sheet3!E23</f>
        <v>41</v>
      </c>
      <c r="F24" s="20">
        <f>Sheet3!F23</f>
        <v>373</v>
      </c>
      <c r="G24" s="19">
        <f t="shared" si="5"/>
        <v>409</v>
      </c>
      <c r="H24" s="20">
        <f>Sheet3!H23</f>
        <v>42</v>
      </c>
      <c r="I24" s="20">
        <f>Sheet3!I23</f>
        <v>367</v>
      </c>
      <c r="J24" s="21">
        <f t="shared" si="6"/>
        <v>1.2224938875305513</v>
      </c>
      <c r="K24" s="22">
        <f t="shared" si="7"/>
        <v>-2.3809523809523836</v>
      </c>
      <c r="L24" s="22">
        <f t="shared" si="8"/>
        <v>1.6348773841961872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159</v>
      </c>
      <c r="E25" s="20">
        <f>Sheet3!E24</f>
        <v>30</v>
      </c>
      <c r="F25" s="20">
        <f>Sheet3!F24</f>
        <v>129</v>
      </c>
      <c r="G25" s="19">
        <f t="shared" si="5"/>
        <v>129</v>
      </c>
      <c r="H25" s="20">
        <f>Sheet3!H24</f>
        <v>18</v>
      </c>
      <c r="I25" s="20">
        <f>Sheet3!I24</f>
        <v>111</v>
      </c>
      <c r="J25" s="21">
        <f t="shared" si="6"/>
        <v>23.25581395348837</v>
      </c>
      <c r="K25" s="22">
        <f t="shared" si="7"/>
        <v>66.66666666666667</v>
      </c>
      <c r="L25" s="22">
        <f t="shared" si="8"/>
        <v>16.216216216216207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970</v>
      </c>
      <c r="E26" s="20">
        <f>Sheet3!E25</f>
        <v>31</v>
      </c>
      <c r="F26" s="20">
        <f>Sheet3!F25</f>
        <v>939</v>
      </c>
      <c r="G26" s="28">
        <f t="shared" si="5"/>
        <v>844</v>
      </c>
      <c r="H26" s="20">
        <f>Sheet3!H25</f>
        <v>28</v>
      </c>
      <c r="I26" s="20">
        <f>Sheet3!I25</f>
        <v>816</v>
      </c>
      <c r="J26" s="29">
        <f t="shared" si="6"/>
        <v>14.928909952606627</v>
      </c>
      <c r="K26" s="30">
        <f t="shared" si="7"/>
        <v>10.71428571428572</v>
      </c>
      <c r="L26" s="30">
        <f t="shared" si="8"/>
        <v>15.073529411764696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24587</v>
      </c>
      <c r="E27" s="13">
        <f>Sheet3!E40</f>
        <v>39</v>
      </c>
      <c r="F27" s="13">
        <f>Sheet3!F40</f>
        <v>24548</v>
      </c>
      <c r="G27" s="14">
        <f t="shared" si="5"/>
        <v>24944</v>
      </c>
      <c r="H27" s="13">
        <f>Sheet3!H40</f>
        <v>53</v>
      </c>
      <c r="I27" s="13">
        <f>Sheet3!I40</f>
        <v>24891</v>
      </c>
      <c r="J27" s="15">
        <f t="shared" si="6"/>
        <v>-1.431205901218735</v>
      </c>
      <c r="K27" s="16">
        <f t="shared" si="7"/>
        <v>-26.415094339622648</v>
      </c>
      <c r="L27" s="16">
        <f t="shared" si="8"/>
        <v>-1.378008115383067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559</v>
      </c>
      <c r="E28" s="20">
        <f>Sheet3!E27</f>
        <v>0</v>
      </c>
      <c r="F28" s="20">
        <f>Sheet3!F27</f>
        <v>559</v>
      </c>
      <c r="G28" s="19">
        <f t="shared" si="5"/>
        <v>554</v>
      </c>
      <c r="H28" s="20">
        <f>Sheet3!H27</f>
        <v>1</v>
      </c>
      <c r="I28" s="20">
        <f>Sheet3!I27</f>
        <v>553</v>
      </c>
      <c r="J28" s="21">
        <f t="shared" si="6"/>
        <v>0.902527075812265</v>
      </c>
      <c r="K28" s="22">
        <f t="shared" si="7"/>
        <v>-100</v>
      </c>
      <c r="L28" s="22">
        <f t="shared" si="8"/>
        <v>1.0849909584086825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3421</v>
      </c>
      <c r="E29" s="20">
        <f>Sheet3!E28</f>
        <v>3</v>
      </c>
      <c r="F29" s="20">
        <f>Sheet3!F28</f>
        <v>3418</v>
      </c>
      <c r="G29" s="19">
        <f t="shared" si="5"/>
        <v>3441</v>
      </c>
      <c r="H29" s="20">
        <f>Sheet3!H28</f>
        <v>8</v>
      </c>
      <c r="I29" s="20">
        <f>Sheet3!I28</f>
        <v>3433</v>
      </c>
      <c r="J29" s="21">
        <f t="shared" si="6"/>
        <v>-0.5812263876780022</v>
      </c>
      <c r="K29" s="22">
        <f t="shared" si="7"/>
        <v>-62.5</v>
      </c>
      <c r="L29" s="22">
        <f t="shared" si="8"/>
        <v>-0.4369356248179468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4951</v>
      </c>
      <c r="E30" s="20">
        <f>Sheet3!E29</f>
        <v>10</v>
      </c>
      <c r="F30" s="20">
        <f>Sheet3!F29</f>
        <v>4941</v>
      </c>
      <c r="G30" s="19">
        <f t="shared" si="5"/>
        <v>4765</v>
      </c>
      <c r="H30" s="20">
        <f>Sheet3!H29</f>
        <v>13</v>
      </c>
      <c r="I30" s="20">
        <f>Sheet3!I29</f>
        <v>4752</v>
      </c>
      <c r="J30" s="21">
        <f t="shared" si="6"/>
        <v>3.9034627492130047</v>
      </c>
      <c r="K30" s="22">
        <f t="shared" si="7"/>
        <v>-23.076923076923073</v>
      </c>
      <c r="L30" s="22">
        <f t="shared" si="8"/>
        <v>3.9772727272727293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1517</v>
      </c>
      <c r="E31" s="20">
        <f>Sheet3!E30</f>
        <v>2</v>
      </c>
      <c r="F31" s="20">
        <f>Sheet3!F30</f>
        <v>1515</v>
      </c>
      <c r="G31" s="19">
        <f t="shared" si="5"/>
        <v>1281</v>
      </c>
      <c r="H31" s="20">
        <f>Sheet3!H30</f>
        <v>0</v>
      </c>
      <c r="I31" s="20">
        <f>Sheet3!I30</f>
        <v>1281</v>
      </c>
      <c r="J31" s="21">
        <f t="shared" si="6"/>
        <v>18.42310694769711</v>
      </c>
      <c r="K31" s="22" t="str">
        <f t="shared" si="7"/>
        <v>-</v>
      </c>
      <c r="L31" s="22">
        <f t="shared" si="8"/>
        <v>18.266978922716625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1818</v>
      </c>
      <c r="E32" s="20">
        <f>Sheet3!E31</f>
        <v>1</v>
      </c>
      <c r="F32" s="20">
        <f>Sheet3!F31</f>
        <v>1817</v>
      </c>
      <c r="G32" s="19">
        <f t="shared" si="5"/>
        <v>1996</v>
      </c>
      <c r="H32" s="20">
        <f>Sheet3!H31</f>
        <v>1</v>
      </c>
      <c r="I32" s="20">
        <f>Sheet3!I31</f>
        <v>1995</v>
      </c>
      <c r="J32" s="21">
        <f t="shared" si="6"/>
        <v>-8.917835671342688</v>
      </c>
      <c r="K32" s="22">
        <f t="shared" si="7"/>
        <v>0</v>
      </c>
      <c r="L32" s="22">
        <f t="shared" si="8"/>
        <v>-8.922305764411032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733</v>
      </c>
      <c r="E33" s="20">
        <f>Sheet3!E32</f>
        <v>4</v>
      </c>
      <c r="F33" s="20">
        <f>Sheet3!F32</f>
        <v>729</v>
      </c>
      <c r="G33" s="19">
        <f t="shared" si="5"/>
        <v>844</v>
      </c>
      <c r="H33" s="20">
        <f>Sheet3!H32</f>
        <v>9</v>
      </c>
      <c r="I33" s="20">
        <f>Sheet3!I32</f>
        <v>835</v>
      </c>
      <c r="J33" s="21">
        <f t="shared" si="6"/>
        <v>-13.151658767772512</v>
      </c>
      <c r="K33" s="22">
        <f t="shared" si="7"/>
        <v>-55.55555555555556</v>
      </c>
      <c r="L33" s="22">
        <f t="shared" si="8"/>
        <v>-12.694610778443117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849</v>
      </c>
      <c r="E34" s="20">
        <f>Sheet3!E33</f>
        <v>3</v>
      </c>
      <c r="F34" s="20">
        <f>Sheet3!F33</f>
        <v>846</v>
      </c>
      <c r="G34" s="19">
        <f t="shared" si="5"/>
        <v>881</v>
      </c>
      <c r="H34" s="20">
        <f>Sheet3!H33</f>
        <v>7</v>
      </c>
      <c r="I34" s="20">
        <f>Sheet3!I33</f>
        <v>874</v>
      </c>
      <c r="J34" s="21">
        <f t="shared" si="6"/>
        <v>-3.6322360953461974</v>
      </c>
      <c r="K34" s="22">
        <f t="shared" si="7"/>
        <v>-57.14285714285714</v>
      </c>
      <c r="L34" s="22">
        <f t="shared" si="8"/>
        <v>-3.203661327231122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4831</v>
      </c>
      <c r="E35" s="20">
        <f>Sheet3!E34</f>
        <v>10</v>
      </c>
      <c r="F35" s="20">
        <f>Sheet3!F34</f>
        <v>4821</v>
      </c>
      <c r="G35" s="19">
        <f t="shared" si="5"/>
        <v>5290</v>
      </c>
      <c r="H35" s="20">
        <f>Sheet3!H34</f>
        <v>8</v>
      </c>
      <c r="I35" s="20">
        <f>Sheet3!I34</f>
        <v>5282</v>
      </c>
      <c r="J35" s="21">
        <f t="shared" si="6"/>
        <v>-8.67674858223062</v>
      </c>
      <c r="K35" s="22">
        <f t="shared" si="7"/>
        <v>25</v>
      </c>
      <c r="L35" s="22">
        <f t="shared" si="8"/>
        <v>-8.727754638394547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656</v>
      </c>
      <c r="E36" s="20">
        <f>Sheet3!E35</f>
        <v>0</v>
      </c>
      <c r="F36" s="20">
        <f>Sheet3!F35</f>
        <v>656</v>
      </c>
      <c r="G36" s="19">
        <f t="shared" si="5"/>
        <v>586</v>
      </c>
      <c r="H36" s="20">
        <f>Sheet3!H35</f>
        <v>2</v>
      </c>
      <c r="I36" s="20">
        <f>Sheet3!I35</f>
        <v>584</v>
      </c>
      <c r="J36" s="21">
        <f t="shared" si="6"/>
        <v>11.945392491467576</v>
      </c>
      <c r="K36" s="22">
        <f t="shared" si="7"/>
        <v>-100</v>
      </c>
      <c r="L36" s="22">
        <f t="shared" si="8"/>
        <v>12.328767123287676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118</v>
      </c>
      <c r="E37" s="20">
        <f>Sheet3!E36</f>
        <v>0</v>
      </c>
      <c r="F37" s="20">
        <f>Sheet3!F36</f>
        <v>118</v>
      </c>
      <c r="G37" s="19">
        <f t="shared" si="5"/>
        <v>138</v>
      </c>
      <c r="H37" s="20">
        <f>Sheet3!H36</f>
        <v>0</v>
      </c>
      <c r="I37" s="20">
        <f>Sheet3!I36</f>
        <v>138</v>
      </c>
      <c r="J37" s="21">
        <f t="shared" si="6"/>
        <v>-14.492753623188403</v>
      </c>
      <c r="K37" s="22" t="str">
        <f t="shared" si="7"/>
        <v>-</v>
      </c>
      <c r="L37" s="22">
        <f t="shared" si="8"/>
        <v>-14.492753623188403</v>
      </c>
    </row>
    <row r="38" spans="1:12" s="8" customFormat="1" ht="15" customHeight="1">
      <c r="A38" s="54"/>
      <c r="B38" s="73" t="s">
        <v>31</v>
      </c>
      <c r="C38" s="74"/>
      <c r="D38" s="19">
        <f>E38+F38</f>
        <v>752</v>
      </c>
      <c r="E38" s="20">
        <f>Sheet3!E37</f>
        <v>0</v>
      </c>
      <c r="F38" s="20">
        <f>Sheet3!F37</f>
        <v>752</v>
      </c>
      <c r="G38" s="19">
        <f>H38+I38</f>
        <v>769</v>
      </c>
      <c r="H38" s="20">
        <f>Sheet3!H37</f>
        <v>0</v>
      </c>
      <c r="I38" s="20">
        <f>Sheet3!I37</f>
        <v>769</v>
      </c>
      <c r="J38" s="21">
        <f>IF(G38=0,"-",((D38/G38)-1)*100)</f>
        <v>-2.2106631989596837</v>
      </c>
      <c r="K38" s="22" t="str">
        <f>IF(H38=0,"-",((E38/H38)-1)*100)</f>
        <v>-</v>
      </c>
      <c r="L38" s="22">
        <f>IF(I38=0,"-",((F38/I38)-1)*100)</f>
        <v>-2.2106631989596837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646</v>
      </c>
      <c r="E39" s="20">
        <f>Sheet3!E38</f>
        <v>0</v>
      </c>
      <c r="F39" s="20">
        <f>Sheet3!F38</f>
        <v>646</v>
      </c>
      <c r="G39" s="19">
        <f t="shared" si="5"/>
        <v>501</v>
      </c>
      <c r="H39" s="20">
        <f>Sheet3!H38</f>
        <v>0</v>
      </c>
      <c r="I39" s="20">
        <f>Sheet3!I38</f>
        <v>501</v>
      </c>
      <c r="J39" s="21">
        <f t="shared" si="6"/>
        <v>28.942115768463083</v>
      </c>
      <c r="K39" s="22" t="str">
        <f t="shared" si="7"/>
        <v>-</v>
      </c>
      <c r="L39" s="22">
        <f t="shared" si="8"/>
        <v>28.942115768463083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3736</v>
      </c>
      <c r="E40" s="20">
        <f>Sheet3!E39</f>
        <v>6</v>
      </c>
      <c r="F40" s="20">
        <f>Sheet3!F39</f>
        <v>3730</v>
      </c>
      <c r="G40" s="28">
        <f t="shared" si="5"/>
        <v>3898</v>
      </c>
      <c r="H40" s="20">
        <f>Sheet3!H39</f>
        <v>4</v>
      </c>
      <c r="I40" s="20">
        <f>Sheet3!I39</f>
        <v>3894</v>
      </c>
      <c r="J40" s="29">
        <f t="shared" si="6"/>
        <v>-4.1559774243201675</v>
      </c>
      <c r="K40" s="30">
        <f t="shared" si="7"/>
        <v>50</v>
      </c>
      <c r="L40" s="30">
        <f t="shared" si="8"/>
        <v>-4.211607601438105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12984</v>
      </c>
      <c r="E41" s="13">
        <f>Sheet3!E44</f>
        <v>42</v>
      </c>
      <c r="F41" s="13">
        <f>Sheet3!F44</f>
        <v>12942</v>
      </c>
      <c r="G41" s="14">
        <f t="shared" si="5"/>
        <v>10616</v>
      </c>
      <c r="H41" s="13">
        <f>Sheet3!H44</f>
        <v>58</v>
      </c>
      <c r="I41" s="13">
        <f>Sheet3!I44</f>
        <v>10558</v>
      </c>
      <c r="J41" s="15">
        <f t="shared" si="6"/>
        <v>22.305953278070835</v>
      </c>
      <c r="K41" s="16">
        <f t="shared" si="7"/>
        <v>-27.586206896551722</v>
      </c>
      <c r="L41" s="16">
        <f t="shared" si="8"/>
        <v>22.58003409736693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11178</v>
      </c>
      <c r="E42" s="20">
        <f>Sheet3!E41</f>
        <v>31</v>
      </c>
      <c r="F42" s="20">
        <f>Sheet3!F41</f>
        <v>11147</v>
      </c>
      <c r="G42" s="19">
        <f t="shared" si="5"/>
        <v>8690</v>
      </c>
      <c r="H42" s="20">
        <f>Sheet3!H41</f>
        <v>50</v>
      </c>
      <c r="I42" s="20">
        <f>Sheet3!I41</f>
        <v>8640</v>
      </c>
      <c r="J42" s="21">
        <f t="shared" si="6"/>
        <v>28.63060989643269</v>
      </c>
      <c r="K42" s="22">
        <f t="shared" si="7"/>
        <v>-38</v>
      </c>
      <c r="L42" s="22">
        <f t="shared" si="8"/>
        <v>29.016203703703702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1511</v>
      </c>
      <c r="E43" s="20">
        <f>Sheet3!E42</f>
        <v>5</v>
      </c>
      <c r="F43" s="20">
        <f>Sheet3!F42</f>
        <v>1506</v>
      </c>
      <c r="G43" s="19">
        <f t="shared" si="5"/>
        <v>1685</v>
      </c>
      <c r="H43" s="20">
        <f>Sheet3!H42</f>
        <v>4</v>
      </c>
      <c r="I43" s="20">
        <f>Sheet3!I42</f>
        <v>1681</v>
      </c>
      <c r="J43" s="21">
        <f t="shared" si="6"/>
        <v>-10.32640949554896</v>
      </c>
      <c r="K43" s="22">
        <f t="shared" si="7"/>
        <v>25</v>
      </c>
      <c r="L43" s="22">
        <f t="shared" si="8"/>
        <v>-10.410469958358116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295</v>
      </c>
      <c r="E44" s="20">
        <f>Sheet3!E43</f>
        <v>6</v>
      </c>
      <c r="F44" s="20">
        <f>Sheet3!F43</f>
        <v>289</v>
      </c>
      <c r="G44" s="28">
        <f t="shared" si="5"/>
        <v>241</v>
      </c>
      <c r="H44" s="20">
        <f>Sheet3!H43</f>
        <v>4</v>
      </c>
      <c r="I44" s="20">
        <f>Sheet3!I43</f>
        <v>237</v>
      </c>
      <c r="J44" s="29">
        <f t="shared" si="6"/>
        <v>22.406639004149387</v>
      </c>
      <c r="K44" s="30">
        <f t="shared" si="7"/>
        <v>50</v>
      </c>
      <c r="L44" s="30">
        <f t="shared" si="8"/>
        <v>21.940928270042193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794</v>
      </c>
      <c r="E45" s="13">
        <f>Sheet3!E47</f>
        <v>5</v>
      </c>
      <c r="F45" s="13">
        <f>Sheet3!F47</f>
        <v>789</v>
      </c>
      <c r="G45" s="14">
        <f t="shared" si="5"/>
        <v>754</v>
      </c>
      <c r="H45" s="13">
        <f>Sheet3!H47</f>
        <v>8</v>
      </c>
      <c r="I45" s="13">
        <f>Sheet3!I47</f>
        <v>746</v>
      </c>
      <c r="J45" s="15">
        <f t="shared" si="6"/>
        <v>5.305039787798416</v>
      </c>
      <c r="K45" s="16">
        <f t="shared" si="7"/>
        <v>-37.5</v>
      </c>
      <c r="L45" s="16">
        <f t="shared" si="8"/>
        <v>5.764075067024121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430</v>
      </c>
      <c r="E46" s="20">
        <f>Sheet3!E45</f>
        <v>2</v>
      </c>
      <c r="F46" s="20">
        <f>Sheet3!F45</f>
        <v>428</v>
      </c>
      <c r="G46" s="19">
        <f t="shared" si="5"/>
        <v>486</v>
      </c>
      <c r="H46" s="20">
        <f>Sheet3!H45</f>
        <v>7</v>
      </c>
      <c r="I46" s="20">
        <f>Sheet3!I45</f>
        <v>479</v>
      </c>
      <c r="J46" s="21">
        <f t="shared" si="6"/>
        <v>-11.52263374485597</v>
      </c>
      <c r="K46" s="22">
        <f t="shared" si="7"/>
        <v>-71.42857142857143</v>
      </c>
      <c r="L46" s="22">
        <f t="shared" si="8"/>
        <v>-10.647181628392488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364</v>
      </c>
      <c r="E47" s="20">
        <f>Sheet3!E46</f>
        <v>3</v>
      </c>
      <c r="F47" s="20">
        <f>Sheet3!F46</f>
        <v>361</v>
      </c>
      <c r="G47" s="28">
        <f t="shared" si="5"/>
        <v>268</v>
      </c>
      <c r="H47" s="20">
        <f>Sheet3!H46</f>
        <v>1</v>
      </c>
      <c r="I47" s="20">
        <f>Sheet3!I46</f>
        <v>267</v>
      </c>
      <c r="J47" s="29">
        <f t="shared" si="6"/>
        <v>35.82089552238805</v>
      </c>
      <c r="K47" s="30">
        <f t="shared" si="7"/>
        <v>200</v>
      </c>
      <c r="L47" s="30">
        <f t="shared" si="8"/>
        <v>35.20599250936329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1882</v>
      </c>
      <c r="E48" s="37">
        <f>Sheet3!E48</f>
        <v>38</v>
      </c>
      <c r="F48" s="37">
        <f>Sheet3!F48</f>
        <v>1844</v>
      </c>
      <c r="G48" s="36">
        <f t="shared" si="5"/>
        <v>115</v>
      </c>
      <c r="H48" s="37">
        <f>Sheet3!H48</f>
        <v>46</v>
      </c>
      <c r="I48" s="37">
        <f>Sheet3!I48</f>
        <v>69</v>
      </c>
      <c r="J48" s="38">
        <f t="shared" si="6"/>
        <v>1536.5217391304348</v>
      </c>
      <c r="K48" s="39">
        <f t="shared" si="7"/>
        <v>-17.391304347826086</v>
      </c>
      <c r="L48" s="39">
        <f t="shared" si="8"/>
        <v>2572.463768115942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872294</v>
      </c>
      <c r="E49" s="43">
        <f>Sheet3!E49</f>
        <v>315339</v>
      </c>
      <c r="F49" s="43">
        <f>Sheet3!F49</f>
        <v>556955</v>
      </c>
      <c r="G49" s="36">
        <f t="shared" si="5"/>
        <v>824799</v>
      </c>
      <c r="H49" s="43">
        <f>Sheet3!H49</f>
        <v>355434</v>
      </c>
      <c r="I49" s="43">
        <f>Sheet3!I49</f>
        <v>469365</v>
      </c>
      <c r="J49" s="38">
        <f t="shared" si="6"/>
        <v>5.758372645941612</v>
      </c>
      <c r="K49" s="44">
        <f t="shared" si="7"/>
        <v>-11.280575296679551</v>
      </c>
      <c r="L49" s="44">
        <f t="shared" si="8"/>
        <v>18.661382932259542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</sheetData>
  <sheetProtection/>
  <mergeCells count="36"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2018-02-24T02:19:53Z</cp:lastPrinted>
  <dcterms:created xsi:type="dcterms:W3CDTF">2000-09-20T06:55:14Z</dcterms:created>
  <dcterms:modified xsi:type="dcterms:W3CDTF">2018-02-27T03:57:23Z</dcterms:modified>
  <cp:category/>
  <cp:version/>
  <cp:contentType/>
  <cp:contentStatus/>
</cp:coreProperties>
</file>