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'Sheet3'!$A$4:$F$49</definedName>
    <definedName name="外部資料_1" localSheetId="2">'月刊用格式'!$A$5:$F$49</definedName>
    <definedName name="外部資料_2" localSheetId="1">'Sheet3'!$H$4:$I$49</definedName>
    <definedName name="外部資料_2" localSheetId="2">'月刊用格式'!$H$5:$I$49</definedName>
  </definedNames>
  <calcPr fullCalcOnLoad="1"/>
</workbook>
</file>

<file path=xl/sharedStrings.xml><?xml version="1.0" encoding="utf-8"?>
<sst xmlns="http://schemas.openxmlformats.org/spreadsheetml/2006/main" count="123" uniqueCount="81">
  <si>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</si>
  <si>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</si>
  <si>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</si>
  <si>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</si>
  <si>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</si>
  <si>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</si>
  <si>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</si>
  <si>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</si>
  <si>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</si>
  <si>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</si>
  <si>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</si>
  <si>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</si>
  <si>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</si>
  <si>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</si>
  <si>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</si>
  <si>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</si>
  <si>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</si>
  <si>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</si>
  <si>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</si>
  <si>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</si>
  <si>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</si>
  <si>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</si>
  <si>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</si>
  <si>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</si>
  <si>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</si>
  <si>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</si>
  <si>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</si>
  <si>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</si>
  <si>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</si>
  <si>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</si>
  <si>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</si>
  <si>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</si>
  <si>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</si>
  <si>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</si>
  <si>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</si>
  <si>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</si>
  <si>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</si>
  <si>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</si>
  <si>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</si>
  <si>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</si>
  <si>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</si>
  <si>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</si>
  <si>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</si>
  <si>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東南亞小計 Sub-Total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</si>
  <si>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</si>
  <si>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華僑旅客
</t>
    </r>
    <r>
      <rPr>
        <sz val="9"/>
        <rFont val="Times New Roman"/>
        <family val="1"/>
      </rPr>
      <t>Overseas
Chinese</t>
    </r>
  </si>
  <si>
    <r>
      <t xml:space="preserve">外籍旅客
</t>
    </r>
    <r>
      <rPr>
        <sz val="9"/>
        <rFont val="Times New Roman"/>
        <family val="1"/>
      </rPr>
      <t>Foreigners</t>
    </r>
  </si>
  <si>
    <t>瑞士 Switzerland</t>
  </si>
  <si>
    <t>香港.澳門 HongKong. Macao</t>
  </si>
  <si>
    <t>大陸 Mainland China</t>
  </si>
  <si>
    <r>
      <t xml:space="preserve">合計
</t>
    </r>
    <r>
      <rPr>
        <b/>
        <sz val="9"/>
        <rFont val="Times New Roman"/>
        <family val="1"/>
      </rPr>
      <t>Total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</si>
  <si>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</si>
  <si>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</si>
  <si>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</si>
  <si>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</si>
  <si>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</si>
  <si>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</si>
  <si>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</si>
  <si>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</si>
  <si>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</si>
  <si>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</si>
  <si>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</si>
  <si>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</si>
  <si>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</si>
  <si>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越南 Vietnam</t>
  </si>
  <si>
    <t>越南 Vietnam</t>
  </si>
  <si>
    <t>美國 United States of America</t>
  </si>
  <si>
    <t>英國 United Kingdom</t>
  </si>
  <si>
    <t>比較 Change +-%</t>
  </si>
  <si>
    <t>俄羅斯 Russian Federation</t>
  </si>
  <si>
    <t>韓國 Korea,Republic of</t>
  </si>
  <si>
    <t>居住地
Residence</t>
  </si>
  <si>
    <t>註1: 本表華僑旅客包含持入境特別簽證之大陸地區、港澳居民，及長期旅居境外之無戶籍國民。</t>
  </si>
  <si>
    <t>107</t>
  </si>
  <si>
    <t>March</t>
  </si>
  <si>
    <t>3</t>
  </si>
  <si>
    <t>韓國 Korea,Republic of</t>
  </si>
  <si>
    <t>美國 United States of America</t>
  </si>
  <si>
    <t>英國 United Kingdom</t>
  </si>
  <si>
    <t>俄羅斯 Russian Federation</t>
  </si>
  <si>
    <t>註2: 資料來源：內政部移民署。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</si>
</sst>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6" fontId="8" fillId="0" borderId="1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41" fontId="8" fillId="0" borderId="16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9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vertical="center"/>
    </xf>
    <xf numFmtId="180" fontId="8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textRotation="255"/>
    </xf>
    <xf numFmtId="0" fontId="8" fillId="0" borderId="0" xfId="0" applyFont="1" applyFill="1" applyBorder="1" applyAlignment="1">
      <alignment vertical="center" textRotation="255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textRotation="255"/>
    </xf>
    <xf numFmtId="0" fontId="1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 textRotation="255"/>
    </xf>
    <xf numFmtId="0" fontId="12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304800</xdr:rowOff>
    </xdr:from>
    <xdr:to>
      <xdr:col>11</xdr:col>
      <xdr:colOff>600075</xdr:colOff>
      <xdr:row>0</xdr:row>
      <xdr:rowOff>800100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53275" y="304800"/>
          <a:ext cx="9525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73</v>
      </c>
    </row>
    <row r="3" ht="15.75">
      <c r="A3" t="s">
        <v>74</v>
      </c>
    </row>
    <row r="4" ht="15.75">
      <c r="A4" t="s">
        <v>75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51"/>
  <sheetViews>
    <sheetView zoomScalePageLayoutView="0" workbookViewId="0" topLeftCell="A1">
      <selection activeCell="P8" sqref="P8"/>
    </sheetView>
  </sheetViews>
  <sheetFormatPr defaultColWidth="9.00390625" defaultRowHeight="16.5"/>
  <cols>
    <col min="1" max="1" width="5.375" style="0" customWidth="1"/>
    <col min="2" max="2" width="3.875" style="0" customWidth="1"/>
    <col min="3" max="3" width="16.75390625" style="0" customWidth="1"/>
    <col min="4" max="5" width="7.75390625" style="0" customWidth="1"/>
    <col min="6" max="6" width="8.00390625" style="0" customWidth="1"/>
    <col min="7" max="8" width="7.75390625" style="0" customWidth="1"/>
    <col min="9" max="9" width="8.00390625" style="0" customWidth="1"/>
    <col min="10" max="10" width="6.75390625" style="0" customWidth="1"/>
    <col min="11" max="11" width="7.75390625" style="0" customWidth="1"/>
    <col min="12" max="12" width="8.25390625" style="0" customWidth="1"/>
  </cols>
  <sheetData>
    <row r="1" spans="1:12" ht="66" customHeight="1">
      <c r="A1" s="64" t="str">
        <f>"表1-2  "&amp;Sheet1!A1&amp;"年"&amp;Sheet1!A4&amp;"月來臺旅客人數及成長率－按居住地分
Table 1-2 Visitor Arrivals by Residence,
 "&amp;Sheet1!A3&amp;", "&amp;Sheet1!A1+1911</f>
        <v>表1-2  107年3月來臺旅客人數及成長率－按居住地分
Table 1-2 Visitor Arrivals by Residence,
 March, 2018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1" customFormat="1" ht="27.75" customHeight="1">
      <c r="A2" s="65" t="s">
        <v>71</v>
      </c>
      <c r="B2" s="65"/>
      <c r="C2" s="65"/>
      <c r="D2" s="65" t="str">
        <f>Sheet1!A1&amp;"年"&amp;Sheet1!A4&amp;"月 "&amp;Sheet1!A3&amp;", "&amp;Sheet1!A1+1911</f>
        <v>107年3月 March, 2018</v>
      </c>
      <c r="E2" s="65"/>
      <c r="F2" s="65"/>
      <c r="G2" s="65" t="str">
        <f>Sheet1!A1-1&amp;"年"&amp;Sheet1!A4&amp;"月 "&amp;Sheet1!A3&amp;", "&amp;Sheet1!A1-1+1911</f>
        <v>106年3月 March, 2017</v>
      </c>
      <c r="H2" s="65"/>
      <c r="I2" s="65"/>
      <c r="J2" s="66" t="s">
        <v>68</v>
      </c>
      <c r="K2" s="66"/>
      <c r="L2" s="66"/>
    </row>
    <row r="3" spans="1:12" s="1" customFormat="1" ht="41.25" customHeight="1">
      <c r="A3" s="65"/>
      <c r="B3" s="65"/>
      <c r="C3" s="65"/>
      <c r="D3" s="2" t="s">
        <v>44</v>
      </c>
      <c r="E3" s="2" t="s">
        <v>45</v>
      </c>
      <c r="F3" s="2" t="s">
        <v>46</v>
      </c>
      <c r="G3" s="2" t="s">
        <v>44</v>
      </c>
      <c r="H3" s="2" t="s">
        <v>45</v>
      </c>
      <c r="I3" s="2" t="s">
        <v>46</v>
      </c>
      <c r="J3" s="2" t="s">
        <v>44</v>
      </c>
      <c r="K3" s="2" t="s">
        <v>45</v>
      </c>
      <c r="L3" s="2" t="s">
        <v>46</v>
      </c>
    </row>
    <row r="4" spans="1:12" s="1" customFormat="1" ht="15" customHeight="1">
      <c r="A4" s="61" t="s">
        <v>0</v>
      </c>
      <c r="B4" s="59" t="s">
        <v>48</v>
      </c>
      <c r="C4" s="60"/>
      <c r="D4" s="3">
        <f aca="true" t="shared" si="0" ref="D4:D49">E4+F4</f>
        <v>150986</v>
      </c>
      <c r="E4" s="3">
        <v>141915</v>
      </c>
      <c r="F4" s="3">
        <v>9071</v>
      </c>
      <c r="G4" s="3">
        <f aca="true" t="shared" si="1" ref="G4:G49">H4+I4</f>
        <v>124044</v>
      </c>
      <c r="H4" s="3">
        <v>113855</v>
      </c>
      <c r="I4" s="3">
        <v>10189</v>
      </c>
      <c r="J4" s="4">
        <f>IF(G4=0,"-",((D4/G4)-1)*100)</f>
        <v>21.719712360130284</v>
      </c>
      <c r="K4" s="4">
        <f>IF(H4=0,"-",((E4/H4)-1)*100)</f>
        <v>24.64538228448465</v>
      </c>
      <c r="L4" s="4">
        <f>IF(I4=0,"-",((F4/I4)-1)*100)</f>
        <v>-10.97261752870743</v>
      </c>
    </row>
    <row r="5" spans="1:12" s="1" customFormat="1" ht="15" customHeight="1">
      <c r="A5" s="62"/>
      <c r="B5" s="59" t="s">
        <v>49</v>
      </c>
      <c r="C5" s="60"/>
      <c r="D5" s="3">
        <f t="shared" si="0"/>
        <v>191805</v>
      </c>
      <c r="E5" s="3">
        <v>189553</v>
      </c>
      <c r="F5" s="3">
        <v>2252</v>
      </c>
      <c r="G5" s="3">
        <f t="shared" si="1"/>
        <v>201599</v>
      </c>
      <c r="H5" s="3">
        <v>198525</v>
      </c>
      <c r="I5" s="3">
        <v>3074</v>
      </c>
      <c r="J5" s="4">
        <f aca="true" t="shared" si="2" ref="J5:J49">IF(G5=0,"-",((D5/G5)-1)*100)</f>
        <v>-4.8581590186459245</v>
      </c>
      <c r="K5" s="4">
        <f aca="true" t="shared" si="3" ref="K5:K49">IF(H5=0,"-",((E5/H5)-1)*100)</f>
        <v>-4.519330059186499</v>
      </c>
      <c r="L5" s="4">
        <f aca="true" t="shared" si="4" ref="L5:L49">IF(I5=0,"-",((F5/I5)-1)*100)</f>
        <v>-26.74040338321405</v>
      </c>
    </row>
    <row r="6" spans="1:12" s="1" customFormat="1" ht="15" customHeight="1">
      <c r="A6" s="62"/>
      <c r="B6" s="59" t="s">
        <v>6</v>
      </c>
      <c r="C6" s="60"/>
      <c r="D6" s="3">
        <f t="shared" si="0"/>
        <v>205930</v>
      </c>
      <c r="E6" s="3">
        <v>165</v>
      </c>
      <c r="F6" s="3">
        <v>205765</v>
      </c>
      <c r="G6" s="3">
        <f t="shared" si="1"/>
        <v>197824</v>
      </c>
      <c r="H6" s="3">
        <v>150</v>
      </c>
      <c r="I6" s="3">
        <v>197674</v>
      </c>
      <c r="J6" s="4">
        <f t="shared" si="2"/>
        <v>4.097581688773855</v>
      </c>
      <c r="K6" s="4">
        <f t="shared" si="3"/>
        <v>10.000000000000009</v>
      </c>
      <c r="L6" s="4">
        <f t="shared" si="4"/>
        <v>4.093102785394143</v>
      </c>
    </row>
    <row r="7" spans="1:12" s="1" customFormat="1" ht="15" customHeight="1">
      <c r="A7" s="62"/>
      <c r="B7" s="59" t="s">
        <v>76</v>
      </c>
      <c r="C7" s="60"/>
      <c r="D7" s="3">
        <f t="shared" si="0"/>
        <v>78392</v>
      </c>
      <c r="E7" s="3">
        <v>279</v>
      </c>
      <c r="F7" s="3">
        <v>78113</v>
      </c>
      <c r="G7" s="3">
        <f t="shared" si="1"/>
        <v>86945</v>
      </c>
      <c r="H7" s="3">
        <v>324</v>
      </c>
      <c r="I7" s="3">
        <v>86621</v>
      </c>
      <c r="J7" s="4">
        <f t="shared" si="2"/>
        <v>-9.837253436080285</v>
      </c>
      <c r="K7" s="4">
        <f t="shared" si="3"/>
        <v>-13.888888888888884</v>
      </c>
      <c r="L7" s="4">
        <f t="shared" si="4"/>
        <v>-9.822098567322012</v>
      </c>
    </row>
    <row r="8" spans="1:12" s="1" customFormat="1" ht="15" customHeight="1">
      <c r="A8" s="62"/>
      <c r="B8" s="59" t="s">
        <v>7</v>
      </c>
      <c r="C8" s="60"/>
      <c r="D8" s="3">
        <f t="shared" si="0"/>
        <v>3822</v>
      </c>
      <c r="E8" s="3">
        <v>4</v>
      </c>
      <c r="F8" s="3">
        <v>3818</v>
      </c>
      <c r="G8" s="3">
        <f t="shared" si="1"/>
        <v>3278</v>
      </c>
      <c r="H8" s="3">
        <v>4</v>
      </c>
      <c r="I8" s="3">
        <v>3274</v>
      </c>
      <c r="J8" s="4">
        <f t="shared" si="2"/>
        <v>16.59548505186088</v>
      </c>
      <c r="K8" s="4">
        <f t="shared" si="3"/>
        <v>0</v>
      </c>
      <c r="L8" s="4">
        <f t="shared" si="4"/>
        <v>16.615760537568725</v>
      </c>
    </row>
    <row r="9" spans="1:12" s="1" customFormat="1" ht="15" customHeight="1">
      <c r="A9" s="62"/>
      <c r="B9" s="59" t="s">
        <v>8</v>
      </c>
      <c r="C9" s="60"/>
      <c r="D9" s="3">
        <f t="shared" si="0"/>
        <v>2130</v>
      </c>
      <c r="E9" s="3">
        <v>6</v>
      </c>
      <c r="F9" s="3">
        <v>2124</v>
      </c>
      <c r="G9" s="3">
        <f t="shared" si="1"/>
        <v>2260</v>
      </c>
      <c r="H9" s="3">
        <v>6</v>
      </c>
      <c r="I9" s="3">
        <v>2254</v>
      </c>
      <c r="J9" s="4">
        <f t="shared" si="2"/>
        <v>-5.752212389380529</v>
      </c>
      <c r="K9" s="4">
        <f t="shared" si="3"/>
        <v>0</v>
      </c>
      <c r="L9" s="4">
        <f t="shared" si="4"/>
        <v>-5.767524401064772</v>
      </c>
    </row>
    <row r="10" spans="1:12" s="1" customFormat="1" ht="15" customHeight="1">
      <c r="A10" s="62"/>
      <c r="B10" s="61" t="s">
        <v>1</v>
      </c>
      <c r="C10" s="57" t="s">
        <v>9</v>
      </c>
      <c r="D10" s="3">
        <f t="shared" si="0"/>
        <v>60120</v>
      </c>
      <c r="E10" s="3">
        <v>66</v>
      </c>
      <c r="F10" s="3">
        <v>60054</v>
      </c>
      <c r="G10" s="3">
        <f t="shared" si="1"/>
        <v>54734</v>
      </c>
      <c r="H10" s="3">
        <v>46</v>
      </c>
      <c r="I10" s="3">
        <v>54688</v>
      </c>
      <c r="J10" s="4">
        <f t="shared" si="2"/>
        <v>9.840318631928957</v>
      </c>
      <c r="K10" s="4">
        <f t="shared" si="3"/>
        <v>43.47826086956521</v>
      </c>
      <c r="L10" s="4">
        <f t="shared" si="4"/>
        <v>9.812024575775302</v>
      </c>
    </row>
    <row r="11" spans="1:12" s="1" customFormat="1" ht="15" customHeight="1">
      <c r="A11" s="62"/>
      <c r="B11" s="62"/>
      <c r="C11" s="57" t="s">
        <v>10</v>
      </c>
      <c r="D11" s="3">
        <f t="shared" si="0"/>
        <v>42920</v>
      </c>
      <c r="E11" s="3">
        <v>27</v>
      </c>
      <c r="F11" s="3">
        <v>42893</v>
      </c>
      <c r="G11" s="3">
        <f t="shared" si="1"/>
        <v>42052</v>
      </c>
      <c r="H11" s="3">
        <v>26</v>
      </c>
      <c r="I11" s="3">
        <v>42026</v>
      </c>
      <c r="J11" s="4">
        <f t="shared" si="2"/>
        <v>2.0641111005421875</v>
      </c>
      <c r="K11" s="4">
        <f t="shared" si="3"/>
        <v>3.8461538461538547</v>
      </c>
      <c r="L11" s="4">
        <f t="shared" si="4"/>
        <v>2.0630086137153114</v>
      </c>
    </row>
    <row r="12" spans="1:12" s="1" customFormat="1" ht="15" customHeight="1">
      <c r="A12" s="62"/>
      <c r="B12" s="62"/>
      <c r="C12" s="57" t="s">
        <v>11</v>
      </c>
      <c r="D12" s="3">
        <f t="shared" si="0"/>
        <v>18102</v>
      </c>
      <c r="E12" s="3">
        <v>40</v>
      </c>
      <c r="F12" s="3">
        <v>18062</v>
      </c>
      <c r="G12" s="3">
        <f t="shared" si="1"/>
        <v>14943</v>
      </c>
      <c r="H12" s="3">
        <v>42</v>
      </c>
      <c r="I12" s="3">
        <v>14901</v>
      </c>
      <c r="J12" s="4">
        <f t="shared" si="2"/>
        <v>21.14033326641236</v>
      </c>
      <c r="K12" s="4">
        <f t="shared" si="3"/>
        <v>-4.761904761904767</v>
      </c>
      <c r="L12" s="4">
        <f t="shared" si="4"/>
        <v>21.213341386484117</v>
      </c>
    </row>
    <row r="13" spans="1:12" s="1" customFormat="1" ht="15" customHeight="1">
      <c r="A13" s="62"/>
      <c r="B13" s="62"/>
      <c r="C13" s="57" t="s">
        <v>12</v>
      </c>
      <c r="D13" s="3">
        <f t="shared" si="0"/>
        <v>45098</v>
      </c>
      <c r="E13" s="3">
        <v>338</v>
      </c>
      <c r="F13" s="3">
        <v>44760</v>
      </c>
      <c r="G13" s="3">
        <f t="shared" si="1"/>
        <v>24374</v>
      </c>
      <c r="H13" s="3">
        <v>240</v>
      </c>
      <c r="I13" s="3">
        <v>24134</v>
      </c>
      <c r="J13" s="4">
        <f t="shared" si="2"/>
        <v>85.02502666776073</v>
      </c>
      <c r="K13" s="4">
        <f t="shared" si="3"/>
        <v>40.83333333333334</v>
      </c>
      <c r="L13" s="4">
        <f t="shared" si="4"/>
        <v>85.46448993121739</v>
      </c>
    </row>
    <row r="14" spans="1:12" s="1" customFormat="1" ht="15" customHeight="1">
      <c r="A14" s="62"/>
      <c r="B14" s="62"/>
      <c r="C14" s="57" t="s">
        <v>13</v>
      </c>
      <c r="D14" s="3">
        <f t="shared" si="0"/>
        <v>36595</v>
      </c>
      <c r="E14" s="3">
        <v>35</v>
      </c>
      <c r="F14" s="3">
        <v>36560</v>
      </c>
      <c r="G14" s="3">
        <f t="shared" si="1"/>
        <v>31346</v>
      </c>
      <c r="H14" s="3">
        <v>48</v>
      </c>
      <c r="I14" s="3">
        <v>31298</v>
      </c>
      <c r="J14" s="4">
        <f t="shared" si="2"/>
        <v>16.745358259427046</v>
      </c>
      <c r="K14" s="4">
        <f t="shared" si="3"/>
        <v>-27.083333333333336</v>
      </c>
      <c r="L14" s="4">
        <f t="shared" si="4"/>
        <v>16.812575883443024</v>
      </c>
    </row>
    <row r="15" spans="1:12" s="1" customFormat="1" ht="15" customHeight="1">
      <c r="A15" s="62"/>
      <c r="B15" s="62"/>
      <c r="C15" s="57" t="s">
        <v>65</v>
      </c>
      <c r="D15" s="3">
        <f t="shared" si="0"/>
        <v>53898</v>
      </c>
      <c r="E15" s="3">
        <v>505</v>
      </c>
      <c r="F15" s="3">
        <v>53393</v>
      </c>
      <c r="G15" s="3">
        <f t="shared" si="1"/>
        <v>33793</v>
      </c>
      <c r="H15" s="3">
        <v>343</v>
      </c>
      <c r="I15" s="3">
        <v>33450</v>
      </c>
      <c r="J15" s="4">
        <f t="shared" si="2"/>
        <v>59.49456988133637</v>
      </c>
      <c r="K15" s="4">
        <f t="shared" si="3"/>
        <v>47.23032069970845</v>
      </c>
      <c r="L15" s="4">
        <f t="shared" si="4"/>
        <v>59.62032884902839</v>
      </c>
    </row>
    <row r="16" spans="1:12" s="1" customFormat="1" ht="15" customHeight="1">
      <c r="A16" s="62"/>
      <c r="B16" s="62"/>
      <c r="C16" s="57" t="s">
        <v>14</v>
      </c>
      <c r="D16" s="3">
        <f t="shared" si="0"/>
        <v>3620</v>
      </c>
      <c r="E16" s="3">
        <v>31</v>
      </c>
      <c r="F16" s="3">
        <v>3589</v>
      </c>
      <c r="G16" s="3">
        <f t="shared" si="1"/>
        <v>1525</v>
      </c>
      <c r="H16" s="3">
        <v>25</v>
      </c>
      <c r="I16" s="3">
        <v>1500</v>
      </c>
      <c r="J16" s="4">
        <f t="shared" si="2"/>
        <v>137.37704918032784</v>
      </c>
      <c r="K16" s="4">
        <f t="shared" si="3"/>
        <v>24</v>
      </c>
      <c r="L16" s="4">
        <f t="shared" si="4"/>
        <v>139.26666666666665</v>
      </c>
    </row>
    <row r="17" spans="1:12" s="1" customFormat="1" ht="15" customHeight="1">
      <c r="A17" s="62"/>
      <c r="B17" s="63"/>
      <c r="C17" s="57" t="s">
        <v>43</v>
      </c>
      <c r="D17" s="3">
        <f t="shared" si="0"/>
        <v>260353</v>
      </c>
      <c r="E17" s="3">
        <v>1042</v>
      </c>
      <c r="F17" s="3">
        <v>259311</v>
      </c>
      <c r="G17" s="3">
        <f t="shared" si="1"/>
        <v>202767</v>
      </c>
      <c r="H17" s="3">
        <v>770</v>
      </c>
      <c r="I17" s="3">
        <v>201997</v>
      </c>
      <c r="J17" s="4">
        <f t="shared" si="2"/>
        <v>28.400084826426397</v>
      </c>
      <c r="K17" s="4">
        <f t="shared" si="3"/>
        <v>35.32467532467531</v>
      </c>
      <c r="L17" s="4">
        <f t="shared" si="4"/>
        <v>28.37368871814927</v>
      </c>
    </row>
    <row r="18" spans="1:12" s="1" customFormat="1" ht="15" customHeight="1">
      <c r="A18" s="62"/>
      <c r="B18" s="59" t="s">
        <v>15</v>
      </c>
      <c r="C18" s="60"/>
      <c r="D18" s="3">
        <f t="shared" si="0"/>
        <v>1301</v>
      </c>
      <c r="E18" s="3">
        <v>6</v>
      </c>
      <c r="F18" s="3">
        <v>1295</v>
      </c>
      <c r="G18" s="3">
        <f t="shared" si="1"/>
        <v>1083</v>
      </c>
      <c r="H18" s="3">
        <v>5</v>
      </c>
      <c r="I18" s="3">
        <v>1078</v>
      </c>
      <c r="J18" s="4">
        <f t="shared" si="2"/>
        <v>20.12927054478302</v>
      </c>
      <c r="K18" s="4">
        <f t="shared" si="3"/>
        <v>19.999999999999996</v>
      </c>
      <c r="L18" s="4">
        <f t="shared" si="4"/>
        <v>20.12987012987013</v>
      </c>
    </row>
    <row r="19" spans="1:12" s="1" customFormat="1" ht="15" customHeight="1">
      <c r="A19" s="63"/>
      <c r="B19" s="59" t="s">
        <v>16</v>
      </c>
      <c r="C19" s="60"/>
      <c r="D19" s="3">
        <f t="shared" si="0"/>
        <v>894719</v>
      </c>
      <c r="E19" s="3">
        <v>332970</v>
      </c>
      <c r="F19" s="3">
        <v>561749</v>
      </c>
      <c r="G19" s="3">
        <f t="shared" si="1"/>
        <v>819800</v>
      </c>
      <c r="H19" s="3">
        <v>313639</v>
      </c>
      <c r="I19" s="3">
        <v>506161</v>
      </c>
      <c r="J19" s="4">
        <f t="shared" si="2"/>
        <v>9.138692363991208</v>
      </c>
      <c r="K19" s="4">
        <f t="shared" si="3"/>
        <v>6.163455437620957</v>
      </c>
      <c r="L19" s="4">
        <f t="shared" si="4"/>
        <v>10.982276390318502</v>
      </c>
    </row>
    <row r="20" spans="1:12" s="1" customFormat="1" ht="15" customHeight="1">
      <c r="A20" s="61" t="s">
        <v>2</v>
      </c>
      <c r="B20" s="59" t="s">
        <v>17</v>
      </c>
      <c r="C20" s="60"/>
      <c r="D20" s="3">
        <f t="shared" si="0"/>
        <v>15384</v>
      </c>
      <c r="E20" s="3">
        <v>40</v>
      </c>
      <c r="F20" s="3">
        <v>15344</v>
      </c>
      <c r="G20" s="3">
        <f t="shared" si="1"/>
        <v>10732</v>
      </c>
      <c r="H20" s="3">
        <v>39</v>
      </c>
      <c r="I20" s="3">
        <v>10693</v>
      </c>
      <c r="J20" s="4">
        <f t="shared" si="2"/>
        <v>43.3469996272829</v>
      </c>
      <c r="K20" s="4">
        <f t="shared" si="3"/>
        <v>2.564102564102555</v>
      </c>
      <c r="L20" s="4">
        <f t="shared" si="4"/>
        <v>43.495744879827924</v>
      </c>
    </row>
    <row r="21" spans="1:12" s="1" customFormat="1" ht="15" customHeight="1">
      <c r="A21" s="62"/>
      <c r="B21" s="59" t="s">
        <v>77</v>
      </c>
      <c r="C21" s="60"/>
      <c r="D21" s="3">
        <f t="shared" si="0"/>
        <v>55484</v>
      </c>
      <c r="E21" s="3">
        <v>332</v>
      </c>
      <c r="F21" s="3">
        <v>55152</v>
      </c>
      <c r="G21" s="3">
        <f t="shared" si="1"/>
        <v>49970</v>
      </c>
      <c r="H21" s="3">
        <v>306</v>
      </c>
      <c r="I21" s="3">
        <v>49664</v>
      </c>
      <c r="J21" s="4">
        <f t="shared" si="2"/>
        <v>11.034620772463487</v>
      </c>
      <c r="K21" s="4">
        <f t="shared" si="3"/>
        <v>8.496732026143782</v>
      </c>
      <c r="L21" s="4">
        <f t="shared" si="4"/>
        <v>11.050257731958757</v>
      </c>
    </row>
    <row r="22" spans="1:12" s="1" customFormat="1" ht="15" customHeight="1">
      <c r="A22" s="62"/>
      <c r="B22" s="59" t="s">
        <v>18</v>
      </c>
      <c r="C22" s="60"/>
      <c r="D22" s="3">
        <f t="shared" si="0"/>
        <v>438</v>
      </c>
      <c r="E22" s="3">
        <v>0</v>
      </c>
      <c r="F22" s="3">
        <v>438</v>
      </c>
      <c r="G22" s="3">
        <f t="shared" si="1"/>
        <v>394</v>
      </c>
      <c r="H22" s="3">
        <v>0</v>
      </c>
      <c r="I22" s="3">
        <v>394</v>
      </c>
      <c r="J22" s="4">
        <f t="shared" si="2"/>
        <v>11.16751269035532</v>
      </c>
      <c r="K22" s="4" t="str">
        <f t="shared" si="3"/>
        <v>-</v>
      </c>
      <c r="L22" s="4">
        <f t="shared" si="4"/>
        <v>11.16751269035532</v>
      </c>
    </row>
    <row r="23" spans="1:12" s="1" customFormat="1" ht="15" customHeight="1">
      <c r="A23" s="62"/>
      <c r="B23" s="59" t="s">
        <v>19</v>
      </c>
      <c r="C23" s="60"/>
      <c r="D23" s="3">
        <f t="shared" si="0"/>
        <v>446</v>
      </c>
      <c r="E23" s="3">
        <v>28</v>
      </c>
      <c r="F23" s="3">
        <v>418</v>
      </c>
      <c r="G23" s="3">
        <f t="shared" si="1"/>
        <v>497</v>
      </c>
      <c r="H23" s="3">
        <v>34</v>
      </c>
      <c r="I23" s="3">
        <v>463</v>
      </c>
      <c r="J23" s="4">
        <f t="shared" si="2"/>
        <v>-10.261569416498995</v>
      </c>
      <c r="K23" s="4">
        <f t="shared" si="3"/>
        <v>-17.647058823529417</v>
      </c>
      <c r="L23" s="4">
        <f t="shared" si="4"/>
        <v>-9.719222462203025</v>
      </c>
    </row>
    <row r="24" spans="1:12" s="1" customFormat="1" ht="15" customHeight="1">
      <c r="A24" s="62"/>
      <c r="B24" s="59" t="s">
        <v>20</v>
      </c>
      <c r="C24" s="60"/>
      <c r="D24" s="3">
        <f t="shared" si="0"/>
        <v>135</v>
      </c>
      <c r="E24" s="3">
        <v>3</v>
      </c>
      <c r="F24" s="3">
        <v>132</v>
      </c>
      <c r="G24" s="3">
        <f t="shared" si="1"/>
        <v>151</v>
      </c>
      <c r="H24" s="3">
        <v>15</v>
      </c>
      <c r="I24" s="3">
        <v>136</v>
      </c>
      <c r="J24" s="4">
        <f t="shared" si="2"/>
        <v>-10.596026490066224</v>
      </c>
      <c r="K24" s="4">
        <f t="shared" si="3"/>
        <v>-80</v>
      </c>
      <c r="L24" s="4">
        <f t="shared" si="4"/>
        <v>-2.941176470588236</v>
      </c>
    </row>
    <row r="25" spans="1:12" s="1" customFormat="1" ht="15" customHeight="1">
      <c r="A25" s="62"/>
      <c r="B25" s="59" t="s">
        <v>21</v>
      </c>
      <c r="C25" s="60"/>
      <c r="D25" s="3">
        <f t="shared" si="0"/>
        <v>1048</v>
      </c>
      <c r="E25" s="3">
        <v>29</v>
      </c>
      <c r="F25" s="3">
        <v>1019</v>
      </c>
      <c r="G25" s="3">
        <f t="shared" si="1"/>
        <v>951</v>
      </c>
      <c r="H25" s="3">
        <v>27</v>
      </c>
      <c r="I25" s="3">
        <v>924</v>
      </c>
      <c r="J25" s="4">
        <f t="shared" si="2"/>
        <v>10.199789695057838</v>
      </c>
      <c r="K25" s="4">
        <f t="shared" si="3"/>
        <v>7.407407407407418</v>
      </c>
      <c r="L25" s="4">
        <f t="shared" si="4"/>
        <v>10.28138528138529</v>
      </c>
    </row>
    <row r="26" spans="1:12" s="1" customFormat="1" ht="15" customHeight="1">
      <c r="A26" s="63"/>
      <c r="B26" s="59" t="s">
        <v>22</v>
      </c>
      <c r="C26" s="60"/>
      <c r="D26" s="3">
        <f t="shared" si="0"/>
        <v>72935</v>
      </c>
      <c r="E26" s="3">
        <v>432</v>
      </c>
      <c r="F26" s="3">
        <v>72503</v>
      </c>
      <c r="G26" s="3">
        <f t="shared" si="1"/>
        <v>62695</v>
      </c>
      <c r="H26" s="3">
        <v>421</v>
      </c>
      <c r="I26" s="3">
        <v>62274</v>
      </c>
      <c r="J26" s="4">
        <f t="shared" si="2"/>
        <v>16.333040912353457</v>
      </c>
      <c r="K26" s="4">
        <f t="shared" si="3"/>
        <v>2.6128266033254244</v>
      </c>
      <c r="L26" s="4">
        <f t="shared" si="4"/>
        <v>16.425795677168644</v>
      </c>
    </row>
    <row r="27" spans="1:12" s="1" customFormat="1" ht="15" customHeight="1">
      <c r="A27" s="61" t="s">
        <v>3</v>
      </c>
      <c r="B27" s="59" t="s">
        <v>23</v>
      </c>
      <c r="C27" s="60"/>
      <c r="D27" s="3">
        <f t="shared" si="0"/>
        <v>783</v>
      </c>
      <c r="E27" s="3">
        <v>0</v>
      </c>
      <c r="F27" s="3">
        <v>783</v>
      </c>
      <c r="G27" s="3">
        <f t="shared" si="1"/>
        <v>734</v>
      </c>
      <c r="H27" s="3">
        <v>0</v>
      </c>
      <c r="I27" s="3">
        <v>734</v>
      </c>
      <c r="J27" s="4">
        <f t="shared" si="2"/>
        <v>6.675749318801083</v>
      </c>
      <c r="K27" s="4" t="str">
        <f t="shared" si="3"/>
        <v>-</v>
      </c>
      <c r="L27" s="4">
        <f t="shared" si="4"/>
        <v>6.675749318801083</v>
      </c>
    </row>
    <row r="28" spans="1:12" s="1" customFormat="1" ht="15" customHeight="1">
      <c r="A28" s="62"/>
      <c r="B28" s="59" t="s">
        <v>24</v>
      </c>
      <c r="C28" s="60"/>
      <c r="D28" s="3">
        <f t="shared" si="0"/>
        <v>4233</v>
      </c>
      <c r="E28" s="3">
        <v>5</v>
      </c>
      <c r="F28" s="3">
        <v>4228</v>
      </c>
      <c r="G28" s="3">
        <f t="shared" si="1"/>
        <v>4178</v>
      </c>
      <c r="H28" s="3">
        <v>1</v>
      </c>
      <c r="I28" s="3">
        <v>4177</v>
      </c>
      <c r="J28" s="4">
        <f t="shared" si="2"/>
        <v>1.3164193393968349</v>
      </c>
      <c r="K28" s="4">
        <f t="shared" si="3"/>
        <v>400</v>
      </c>
      <c r="L28" s="4">
        <f t="shared" si="4"/>
        <v>1.220971989466113</v>
      </c>
    </row>
    <row r="29" spans="1:12" s="1" customFormat="1" ht="15" customHeight="1">
      <c r="A29" s="62"/>
      <c r="B29" s="59" t="s">
        <v>25</v>
      </c>
      <c r="C29" s="60"/>
      <c r="D29" s="3">
        <f t="shared" si="0"/>
        <v>7083</v>
      </c>
      <c r="E29" s="3">
        <v>16</v>
      </c>
      <c r="F29" s="3">
        <v>7067</v>
      </c>
      <c r="G29" s="3">
        <f t="shared" si="1"/>
        <v>9179</v>
      </c>
      <c r="H29" s="3">
        <v>7</v>
      </c>
      <c r="I29" s="3">
        <v>9172</v>
      </c>
      <c r="J29" s="4">
        <f t="shared" si="2"/>
        <v>-22.834731452227906</v>
      </c>
      <c r="K29" s="4">
        <f t="shared" si="3"/>
        <v>128.57142857142856</v>
      </c>
      <c r="L29" s="4">
        <f t="shared" si="4"/>
        <v>-22.95028347143481</v>
      </c>
    </row>
    <row r="30" spans="1:12" s="1" customFormat="1" ht="15" customHeight="1">
      <c r="A30" s="62"/>
      <c r="B30" s="59" t="s">
        <v>26</v>
      </c>
      <c r="C30" s="60"/>
      <c r="D30" s="3">
        <f t="shared" si="0"/>
        <v>1748</v>
      </c>
      <c r="E30" s="3">
        <v>0</v>
      </c>
      <c r="F30" s="3">
        <v>1748</v>
      </c>
      <c r="G30" s="3">
        <f t="shared" si="1"/>
        <v>2004</v>
      </c>
      <c r="H30" s="3">
        <v>1</v>
      </c>
      <c r="I30" s="3">
        <v>2003</v>
      </c>
      <c r="J30" s="4">
        <f t="shared" si="2"/>
        <v>-12.774451097804395</v>
      </c>
      <c r="K30" s="4">
        <f t="shared" si="3"/>
        <v>-100</v>
      </c>
      <c r="L30" s="4">
        <f t="shared" si="4"/>
        <v>-12.730903644533198</v>
      </c>
    </row>
    <row r="31" spans="1:12" s="1" customFormat="1" ht="15" customHeight="1">
      <c r="A31" s="62"/>
      <c r="B31" s="59" t="s">
        <v>27</v>
      </c>
      <c r="C31" s="60"/>
      <c r="D31" s="3">
        <f t="shared" si="0"/>
        <v>2035</v>
      </c>
      <c r="E31" s="3">
        <v>3</v>
      </c>
      <c r="F31" s="3">
        <v>2032</v>
      </c>
      <c r="G31" s="3">
        <f t="shared" si="1"/>
        <v>2401</v>
      </c>
      <c r="H31" s="3">
        <v>3</v>
      </c>
      <c r="I31" s="3">
        <v>2398</v>
      </c>
      <c r="J31" s="4">
        <f t="shared" si="2"/>
        <v>-15.243648479800086</v>
      </c>
      <c r="K31" s="4">
        <f t="shared" si="3"/>
        <v>0</v>
      </c>
      <c r="L31" s="4">
        <f t="shared" si="4"/>
        <v>-15.262718932443708</v>
      </c>
    </row>
    <row r="32" spans="1:12" s="1" customFormat="1" ht="15" customHeight="1">
      <c r="A32" s="62"/>
      <c r="B32" s="59" t="s">
        <v>47</v>
      </c>
      <c r="C32" s="60"/>
      <c r="D32" s="3">
        <f t="shared" si="0"/>
        <v>1073</v>
      </c>
      <c r="E32" s="3">
        <v>5</v>
      </c>
      <c r="F32" s="3">
        <v>1068</v>
      </c>
      <c r="G32" s="3">
        <f t="shared" si="1"/>
        <v>1177</v>
      </c>
      <c r="H32" s="3">
        <v>2</v>
      </c>
      <c r="I32" s="3">
        <v>1175</v>
      </c>
      <c r="J32" s="4">
        <f t="shared" si="2"/>
        <v>-8.836023789294822</v>
      </c>
      <c r="K32" s="4">
        <f t="shared" si="3"/>
        <v>150</v>
      </c>
      <c r="L32" s="4">
        <f t="shared" si="4"/>
        <v>-9.106382978723405</v>
      </c>
    </row>
    <row r="33" spans="1:12" s="1" customFormat="1" ht="15" customHeight="1">
      <c r="A33" s="62"/>
      <c r="B33" s="59" t="s">
        <v>28</v>
      </c>
      <c r="C33" s="60"/>
      <c r="D33" s="3">
        <f t="shared" si="0"/>
        <v>1164</v>
      </c>
      <c r="E33" s="3">
        <v>2</v>
      </c>
      <c r="F33" s="3">
        <v>1162</v>
      </c>
      <c r="G33" s="3">
        <f t="shared" si="1"/>
        <v>1084</v>
      </c>
      <c r="H33" s="3">
        <v>1</v>
      </c>
      <c r="I33" s="3">
        <v>1083</v>
      </c>
      <c r="J33" s="4">
        <f t="shared" si="2"/>
        <v>7.380073800738018</v>
      </c>
      <c r="K33" s="4">
        <f t="shared" si="3"/>
        <v>100</v>
      </c>
      <c r="L33" s="4">
        <f t="shared" si="4"/>
        <v>7.294552169898427</v>
      </c>
    </row>
    <row r="34" spans="1:12" s="1" customFormat="1" ht="15" customHeight="1">
      <c r="A34" s="62"/>
      <c r="B34" s="59" t="s">
        <v>78</v>
      </c>
      <c r="C34" s="60"/>
      <c r="D34" s="3">
        <f t="shared" si="0"/>
        <v>8201</v>
      </c>
      <c r="E34" s="3">
        <v>13</v>
      </c>
      <c r="F34" s="3">
        <v>8188</v>
      </c>
      <c r="G34" s="3">
        <f t="shared" si="1"/>
        <v>5969</v>
      </c>
      <c r="H34" s="3">
        <v>3</v>
      </c>
      <c r="I34" s="3">
        <v>5966</v>
      </c>
      <c r="J34" s="4">
        <f t="shared" si="2"/>
        <v>37.3931981906517</v>
      </c>
      <c r="K34" s="4">
        <f t="shared" si="3"/>
        <v>333.3333333333333</v>
      </c>
      <c r="L34" s="4">
        <f t="shared" si="4"/>
        <v>37.24438484746899</v>
      </c>
    </row>
    <row r="35" spans="1:12" s="1" customFormat="1" ht="15" customHeight="1">
      <c r="A35" s="62"/>
      <c r="B35" s="59" t="s">
        <v>29</v>
      </c>
      <c r="C35" s="60"/>
      <c r="D35" s="3">
        <f t="shared" si="0"/>
        <v>893</v>
      </c>
      <c r="E35" s="3">
        <v>3</v>
      </c>
      <c r="F35" s="3">
        <v>890</v>
      </c>
      <c r="G35" s="3">
        <f t="shared" si="1"/>
        <v>844</v>
      </c>
      <c r="H35" s="3">
        <v>1</v>
      </c>
      <c r="I35" s="3">
        <v>843</v>
      </c>
      <c r="J35" s="4">
        <f t="shared" si="2"/>
        <v>5.805687203791465</v>
      </c>
      <c r="K35" s="4">
        <f t="shared" si="3"/>
        <v>200</v>
      </c>
      <c r="L35" s="4">
        <f t="shared" si="4"/>
        <v>5.575326215895604</v>
      </c>
    </row>
    <row r="36" spans="1:12" s="1" customFormat="1" ht="15" customHeight="1">
      <c r="A36" s="62"/>
      <c r="B36" s="59" t="s">
        <v>30</v>
      </c>
      <c r="C36" s="60"/>
      <c r="D36" s="3">
        <f t="shared" si="0"/>
        <v>166</v>
      </c>
      <c r="E36" s="3">
        <v>0</v>
      </c>
      <c r="F36" s="3">
        <v>166</v>
      </c>
      <c r="G36" s="3">
        <f t="shared" si="1"/>
        <v>188</v>
      </c>
      <c r="H36" s="3">
        <v>0</v>
      </c>
      <c r="I36" s="3">
        <v>188</v>
      </c>
      <c r="J36" s="4">
        <f t="shared" si="2"/>
        <v>-11.702127659574469</v>
      </c>
      <c r="K36" s="4" t="str">
        <f t="shared" si="3"/>
        <v>-</v>
      </c>
      <c r="L36" s="4">
        <f t="shared" si="4"/>
        <v>-11.702127659574469</v>
      </c>
    </row>
    <row r="37" spans="1:12" s="1" customFormat="1" ht="15" customHeight="1">
      <c r="A37" s="62"/>
      <c r="B37" s="59" t="s">
        <v>31</v>
      </c>
      <c r="C37" s="60"/>
      <c r="D37" s="3">
        <f t="shared" si="0"/>
        <v>938</v>
      </c>
      <c r="E37" s="3">
        <v>2</v>
      </c>
      <c r="F37" s="3">
        <v>936</v>
      </c>
      <c r="G37" s="3">
        <f t="shared" si="1"/>
        <v>886</v>
      </c>
      <c r="H37" s="3">
        <v>1</v>
      </c>
      <c r="I37" s="3">
        <v>885</v>
      </c>
      <c r="J37" s="4">
        <f t="shared" si="2"/>
        <v>5.869074492099324</v>
      </c>
      <c r="K37" s="4">
        <f t="shared" si="3"/>
        <v>100</v>
      </c>
      <c r="L37" s="4">
        <f t="shared" si="4"/>
        <v>5.762711864406778</v>
      </c>
    </row>
    <row r="38" spans="1:12" s="1" customFormat="1" ht="15" customHeight="1">
      <c r="A38" s="62"/>
      <c r="B38" s="59" t="s">
        <v>79</v>
      </c>
      <c r="C38" s="60"/>
      <c r="D38" s="3">
        <f t="shared" si="0"/>
        <v>766</v>
      </c>
      <c r="E38" s="3">
        <v>2</v>
      </c>
      <c r="F38" s="3">
        <v>764</v>
      </c>
      <c r="G38" s="3">
        <f t="shared" si="1"/>
        <v>923</v>
      </c>
      <c r="H38" s="3">
        <v>0</v>
      </c>
      <c r="I38" s="3">
        <v>923</v>
      </c>
      <c r="J38" s="4">
        <f t="shared" si="2"/>
        <v>-17.009750812567713</v>
      </c>
      <c r="K38" s="4" t="str">
        <f t="shared" si="3"/>
        <v>-</v>
      </c>
      <c r="L38" s="4">
        <f t="shared" si="4"/>
        <v>-17.226435536294694</v>
      </c>
    </row>
    <row r="39" spans="1:12" s="1" customFormat="1" ht="15" customHeight="1">
      <c r="A39" s="62"/>
      <c r="B39" s="59" t="s">
        <v>32</v>
      </c>
      <c r="C39" s="60"/>
      <c r="D39" s="3">
        <f t="shared" si="0"/>
        <v>5337</v>
      </c>
      <c r="E39" s="3">
        <v>4</v>
      </c>
      <c r="F39" s="3">
        <v>5333</v>
      </c>
      <c r="G39" s="3">
        <f t="shared" si="1"/>
        <v>4724</v>
      </c>
      <c r="H39" s="3">
        <v>1</v>
      </c>
      <c r="I39" s="3">
        <v>4723</v>
      </c>
      <c r="J39" s="4">
        <f t="shared" si="2"/>
        <v>12.976291278577467</v>
      </c>
      <c r="K39" s="4">
        <f t="shared" si="3"/>
        <v>300</v>
      </c>
      <c r="L39" s="4">
        <f t="shared" si="4"/>
        <v>12.91551979673935</v>
      </c>
    </row>
    <row r="40" spans="1:12" s="1" customFormat="1" ht="15" customHeight="1">
      <c r="A40" s="63"/>
      <c r="B40" s="59" t="s">
        <v>33</v>
      </c>
      <c r="C40" s="60"/>
      <c r="D40" s="3">
        <f t="shared" si="0"/>
        <v>34420</v>
      </c>
      <c r="E40" s="3">
        <v>55</v>
      </c>
      <c r="F40" s="3">
        <v>34365</v>
      </c>
      <c r="G40" s="3">
        <f t="shared" si="1"/>
        <v>34291</v>
      </c>
      <c r="H40" s="3">
        <v>21</v>
      </c>
      <c r="I40" s="3">
        <v>34270</v>
      </c>
      <c r="J40" s="4">
        <f t="shared" si="2"/>
        <v>0.37619200373275596</v>
      </c>
      <c r="K40" s="4">
        <f t="shared" si="3"/>
        <v>161.9047619047619</v>
      </c>
      <c r="L40" s="4">
        <f t="shared" si="4"/>
        <v>0.2772103880945398</v>
      </c>
    </row>
    <row r="41" spans="1:12" s="1" customFormat="1" ht="15" customHeight="1">
      <c r="A41" s="71" t="s">
        <v>4</v>
      </c>
      <c r="B41" s="59" t="s">
        <v>34</v>
      </c>
      <c r="C41" s="60"/>
      <c r="D41" s="3">
        <f t="shared" si="0"/>
        <v>9020</v>
      </c>
      <c r="E41" s="3">
        <v>22</v>
      </c>
      <c r="F41" s="3">
        <v>8998</v>
      </c>
      <c r="G41" s="3">
        <f t="shared" si="1"/>
        <v>7461</v>
      </c>
      <c r="H41" s="3">
        <v>32</v>
      </c>
      <c r="I41" s="3">
        <v>7429</v>
      </c>
      <c r="J41" s="4">
        <f t="shared" si="2"/>
        <v>20.895322342849475</v>
      </c>
      <c r="K41" s="4">
        <f t="shared" si="3"/>
        <v>-31.25</v>
      </c>
      <c r="L41" s="4">
        <f t="shared" si="4"/>
        <v>21.11993538834298</v>
      </c>
    </row>
    <row r="42" spans="1:12" s="1" customFormat="1" ht="15" customHeight="1">
      <c r="A42" s="62"/>
      <c r="B42" s="59" t="s">
        <v>35</v>
      </c>
      <c r="C42" s="60"/>
      <c r="D42" s="3">
        <f t="shared" si="0"/>
        <v>1160</v>
      </c>
      <c r="E42" s="3">
        <v>2</v>
      </c>
      <c r="F42" s="3">
        <v>1158</v>
      </c>
      <c r="G42" s="3">
        <f t="shared" si="1"/>
        <v>1083</v>
      </c>
      <c r="H42" s="3">
        <v>7</v>
      </c>
      <c r="I42" s="3">
        <v>1076</v>
      </c>
      <c r="J42" s="4">
        <f t="shared" si="2"/>
        <v>7.109879963065557</v>
      </c>
      <c r="K42" s="4">
        <f t="shared" si="3"/>
        <v>-71.42857142857143</v>
      </c>
      <c r="L42" s="4">
        <f t="shared" si="4"/>
        <v>7.620817843866168</v>
      </c>
    </row>
    <row r="43" spans="1:12" s="1" customFormat="1" ht="15" customHeight="1">
      <c r="A43" s="62"/>
      <c r="B43" s="59" t="s">
        <v>36</v>
      </c>
      <c r="C43" s="60"/>
      <c r="D43" s="3">
        <f t="shared" si="0"/>
        <v>291</v>
      </c>
      <c r="E43" s="3">
        <v>0</v>
      </c>
      <c r="F43" s="3">
        <v>291</v>
      </c>
      <c r="G43" s="3">
        <f t="shared" si="1"/>
        <v>255</v>
      </c>
      <c r="H43" s="3">
        <v>1</v>
      </c>
      <c r="I43" s="3">
        <v>254</v>
      </c>
      <c r="J43" s="4">
        <f t="shared" si="2"/>
        <v>14.117647058823524</v>
      </c>
      <c r="K43" s="4">
        <f t="shared" si="3"/>
        <v>-100</v>
      </c>
      <c r="L43" s="4">
        <f t="shared" si="4"/>
        <v>14.566929133858263</v>
      </c>
    </row>
    <row r="44" spans="1:12" s="1" customFormat="1" ht="15" customHeight="1">
      <c r="A44" s="63"/>
      <c r="B44" s="59" t="s">
        <v>37</v>
      </c>
      <c r="C44" s="60"/>
      <c r="D44" s="3">
        <f t="shared" si="0"/>
        <v>10471</v>
      </c>
      <c r="E44" s="3">
        <v>24</v>
      </c>
      <c r="F44" s="3">
        <v>10447</v>
      </c>
      <c r="G44" s="3">
        <f t="shared" si="1"/>
        <v>8799</v>
      </c>
      <c r="H44" s="3">
        <v>40</v>
      </c>
      <c r="I44" s="3">
        <v>8759</v>
      </c>
      <c r="J44" s="4">
        <f t="shared" si="2"/>
        <v>19.002159336288216</v>
      </c>
      <c r="K44" s="4">
        <f t="shared" si="3"/>
        <v>-40</v>
      </c>
      <c r="L44" s="4">
        <f t="shared" si="4"/>
        <v>19.2716063477566</v>
      </c>
    </row>
    <row r="45" spans="1:12" s="1" customFormat="1" ht="24.75" customHeight="1">
      <c r="A45" s="71" t="s">
        <v>5</v>
      </c>
      <c r="B45" s="59" t="s">
        <v>38</v>
      </c>
      <c r="C45" s="60"/>
      <c r="D45" s="3">
        <f t="shared" si="0"/>
        <v>438</v>
      </c>
      <c r="E45" s="3">
        <v>16</v>
      </c>
      <c r="F45" s="3">
        <v>422</v>
      </c>
      <c r="G45" s="3">
        <f t="shared" si="1"/>
        <v>426</v>
      </c>
      <c r="H45" s="3">
        <v>5</v>
      </c>
      <c r="I45" s="3">
        <v>421</v>
      </c>
      <c r="J45" s="4">
        <f t="shared" si="2"/>
        <v>2.8169014084507005</v>
      </c>
      <c r="K45" s="4">
        <f t="shared" si="3"/>
        <v>220.00000000000003</v>
      </c>
      <c r="L45" s="4">
        <f t="shared" si="4"/>
        <v>0.23752969121140222</v>
      </c>
    </row>
    <row r="46" spans="1:12" s="1" customFormat="1" ht="24.75" customHeight="1">
      <c r="A46" s="62"/>
      <c r="B46" s="59" t="s">
        <v>39</v>
      </c>
      <c r="C46" s="60"/>
      <c r="D46" s="3">
        <f t="shared" si="0"/>
        <v>541</v>
      </c>
      <c r="E46" s="3">
        <v>6</v>
      </c>
      <c r="F46" s="3">
        <v>535</v>
      </c>
      <c r="G46" s="3">
        <f t="shared" si="1"/>
        <v>522</v>
      </c>
      <c r="H46" s="3">
        <v>0</v>
      </c>
      <c r="I46" s="3">
        <v>522</v>
      </c>
      <c r="J46" s="4">
        <f t="shared" si="2"/>
        <v>3.6398467432950277</v>
      </c>
      <c r="K46" s="4" t="str">
        <f t="shared" si="3"/>
        <v>-</v>
      </c>
      <c r="L46" s="4">
        <f t="shared" si="4"/>
        <v>2.490421455938696</v>
      </c>
    </row>
    <row r="47" spans="1:12" s="1" customFormat="1" ht="19.5" customHeight="1">
      <c r="A47" s="63"/>
      <c r="B47" s="68" t="s">
        <v>40</v>
      </c>
      <c r="C47" s="69"/>
      <c r="D47" s="3">
        <f t="shared" si="0"/>
        <v>979</v>
      </c>
      <c r="E47" s="3">
        <v>22</v>
      </c>
      <c r="F47" s="3">
        <v>957</v>
      </c>
      <c r="G47" s="3">
        <f t="shared" si="1"/>
        <v>948</v>
      </c>
      <c r="H47" s="3">
        <v>5</v>
      </c>
      <c r="I47" s="3">
        <v>943</v>
      </c>
      <c r="J47" s="4">
        <f t="shared" si="2"/>
        <v>3.270042194092837</v>
      </c>
      <c r="K47" s="4">
        <f t="shared" si="3"/>
        <v>340.00000000000006</v>
      </c>
      <c r="L47" s="4">
        <f t="shared" si="4"/>
        <v>1.4846235418875864</v>
      </c>
    </row>
    <row r="48" spans="1:12" s="1" customFormat="1" ht="15" customHeight="1">
      <c r="A48" s="46"/>
      <c r="B48" s="70" t="s">
        <v>41</v>
      </c>
      <c r="C48" s="69"/>
      <c r="D48" s="3">
        <f t="shared" si="0"/>
        <v>131</v>
      </c>
      <c r="E48" s="3">
        <v>54</v>
      </c>
      <c r="F48" s="3">
        <v>77</v>
      </c>
      <c r="G48" s="3">
        <f t="shared" si="1"/>
        <v>114</v>
      </c>
      <c r="H48" s="3">
        <v>52</v>
      </c>
      <c r="I48" s="3">
        <v>62</v>
      </c>
      <c r="J48" s="4">
        <f t="shared" si="2"/>
        <v>14.912280701754387</v>
      </c>
      <c r="K48" s="4">
        <f t="shared" si="3"/>
        <v>3.8461538461538547</v>
      </c>
      <c r="L48" s="4">
        <f t="shared" si="4"/>
        <v>24.193548387096776</v>
      </c>
    </row>
    <row r="49" spans="1:12" s="1" customFormat="1" ht="15" customHeight="1">
      <c r="A49" s="47"/>
      <c r="B49" s="67" t="s">
        <v>42</v>
      </c>
      <c r="C49" s="60"/>
      <c r="D49" s="3">
        <f t="shared" si="0"/>
        <v>1013655</v>
      </c>
      <c r="E49" s="3">
        <v>333557</v>
      </c>
      <c r="F49" s="3">
        <v>680098</v>
      </c>
      <c r="G49" s="3">
        <f t="shared" si="1"/>
        <v>926647</v>
      </c>
      <c r="H49" s="3">
        <v>314178</v>
      </c>
      <c r="I49" s="3">
        <v>612469</v>
      </c>
      <c r="J49" s="4">
        <f t="shared" si="2"/>
        <v>9.389551792645957</v>
      </c>
      <c r="K49" s="4">
        <f t="shared" si="3"/>
        <v>6.1681594510118565</v>
      </c>
      <c r="L49" s="4">
        <f t="shared" si="4"/>
        <v>11.042028249593038</v>
      </c>
    </row>
    <row r="50" spans="1:12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" customHeight="1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49">
    <mergeCell ref="B43:C43"/>
    <mergeCell ref="B29:C29"/>
    <mergeCell ref="B31:C31"/>
    <mergeCell ref="B32:C32"/>
    <mergeCell ref="B33:C33"/>
    <mergeCell ref="B25:C25"/>
    <mergeCell ref="B26:C26"/>
    <mergeCell ref="B27:C27"/>
    <mergeCell ref="B28:C28"/>
    <mergeCell ref="B41:C41"/>
    <mergeCell ref="A45:A47"/>
    <mergeCell ref="A20:A26"/>
    <mergeCell ref="A27:A40"/>
    <mergeCell ref="A41:A44"/>
    <mergeCell ref="B8:C8"/>
    <mergeCell ref="B7:C7"/>
    <mergeCell ref="B21:C21"/>
    <mergeCell ref="B22:C22"/>
    <mergeCell ref="B23:C23"/>
    <mergeCell ref="B24:C24"/>
    <mergeCell ref="B49:C49"/>
    <mergeCell ref="B44:C44"/>
    <mergeCell ref="B45:C45"/>
    <mergeCell ref="B47:C47"/>
    <mergeCell ref="B48:C48"/>
    <mergeCell ref="B4:C4"/>
    <mergeCell ref="B5:C5"/>
    <mergeCell ref="B6:C6"/>
    <mergeCell ref="B9:C9"/>
    <mergeCell ref="B10:B17"/>
    <mergeCell ref="B40:C40"/>
    <mergeCell ref="A1:L1"/>
    <mergeCell ref="A2:C3"/>
    <mergeCell ref="D2:F2"/>
    <mergeCell ref="G2:I2"/>
    <mergeCell ref="J2:L2"/>
    <mergeCell ref="B18:C18"/>
    <mergeCell ref="B19:C19"/>
    <mergeCell ref="B20:C20"/>
    <mergeCell ref="B30:C30"/>
    <mergeCell ref="B46:C46"/>
    <mergeCell ref="A4:A19"/>
    <mergeCell ref="B42:C42"/>
    <mergeCell ref="B35:C35"/>
    <mergeCell ref="B34:C34"/>
    <mergeCell ref="B36:C36"/>
    <mergeCell ref="B37:C37"/>
    <mergeCell ref="B38:C38"/>
    <mergeCell ref="B39:C3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1"/>
  <sheetViews>
    <sheetView tabSelected="1" view="pageBreakPreview" zoomScaleSheetLayoutView="100" zoomScalePageLayoutView="0" workbookViewId="0" topLeftCell="A1">
      <pane xSplit="3" ySplit="3" topLeftCell="D3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2" sqref="F52"/>
    </sheetView>
  </sheetViews>
  <sheetFormatPr defaultColWidth="9.00390625" defaultRowHeight="16.5"/>
  <cols>
    <col min="1" max="1" width="2.375" style="7" customWidth="1"/>
    <col min="2" max="2" width="2.25390625" style="7" customWidth="1"/>
    <col min="3" max="3" width="21.75390625" style="7" customWidth="1"/>
    <col min="4" max="4" width="10.25390625" style="7" customWidth="1"/>
    <col min="5" max="6" width="9.00390625" style="7" customWidth="1"/>
    <col min="7" max="7" width="8.875" style="7" customWidth="1"/>
    <col min="8" max="9" width="9.25390625" style="7" customWidth="1"/>
    <col min="10" max="12" width="8.25390625" style="7" customWidth="1"/>
    <col min="13" max="16384" width="9.00390625" style="7" customWidth="1"/>
  </cols>
  <sheetData>
    <row r="1" spans="1:12" ht="66.75" customHeight="1">
      <c r="A1" s="72" t="str">
        <f>Sheet3!A1</f>
        <v>表1-2  107年3月來臺旅客人數及成長率－按居住地分
Table 1-2 Visitor Arrivals by Residence,
 March, 2018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8" customFormat="1" ht="33.75" customHeight="1">
      <c r="A2" s="77" t="str">
        <f>Sheet3!A2</f>
        <v>居住地
Residence</v>
      </c>
      <c r="B2" s="77"/>
      <c r="C2" s="78"/>
      <c r="D2" s="81" t="str">
        <f>Sheet3!D2</f>
        <v>107年3月 March, 2018</v>
      </c>
      <c r="E2" s="81"/>
      <c r="F2" s="81"/>
      <c r="G2" s="81" t="str">
        <f>Sheet3!G2</f>
        <v>106年3月 March, 2017</v>
      </c>
      <c r="H2" s="81"/>
      <c r="I2" s="81"/>
      <c r="J2" s="81" t="str">
        <f>Sheet3!J2</f>
        <v>比較 Change +-%</v>
      </c>
      <c r="K2" s="81"/>
      <c r="L2" s="82"/>
    </row>
    <row r="3" spans="1:12" s="8" customFormat="1" ht="41.25" customHeight="1">
      <c r="A3" s="79"/>
      <c r="B3" s="79"/>
      <c r="C3" s="80"/>
      <c r="D3" s="5" t="s">
        <v>50</v>
      </c>
      <c r="E3" s="6" t="s">
        <v>45</v>
      </c>
      <c r="F3" s="6" t="s">
        <v>46</v>
      </c>
      <c r="G3" s="5" t="s">
        <v>50</v>
      </c>
      <c r="H3" s="6" t="s">
        <v>45</v>
      </c>
      <c r="I3" s="6" t="s">
        <v>46</v>
      </c>
      <c r="J3" s="5" t="s">
        <v>50</v>
      </c>
      <c r="K3" s="6" t="s">
        <v>45</v>
      </c>
      <c r="L3" s="9" t="s">
        <v>46</v>
      </c>
    </row>
    <row r="4" spans="1:12" s="17" customFormat="1" ht="15" customHeight="1">
      <c r="A4" s="10" t="s">
        <v>51</v>
      </c>
      <c r="B4" s="11"/>
      <c r="C4" s="12"/>
      <c r="D4" s="13">
        <f aca="true" t="shared" si="0" ref="D4:D49">E4+F4</f>
        <v>894719</v>
      </c>
      <c r="E4" s="13">
        <f>Sheet3!E19</f>
        <v>332970</v>
      </c>
      <c r="F4" s="13">
        <f>Sheet3!F19</f>
        <v>561749</v>
      </c>
      <c r="G4" s="14">
        <f aca="true" t="shared" si="1" ref="G4:G19">H4+I4</f>
        <v>819800</v>
      </c>
      <c r="H4" s="13">
        <f>Sheet3!H19</f>
        <v>313639</v>
      </c>
      <c r="I4" s="13">
        <f>Sheet3!I19</f>
        <v>506161</v>
      </c>
      <c r="J4" s="15">
        <f aca="true" t="shared" si="2" ref="J4:J19">IF(G4=0,"-",((D4/G4)-1)*100)</f>
        <v>9.138692363991208</v>
      </c>
      <c r="K4" s="16">
        <f aca="true" t="shared" si="3" ref="K4:K19">IF(H4=0,"-",((E4/H4)-1)*100)</f>
        <v>6.163455437620957</v>
      </c>
      <c r="L4" s="16">
        <f aca="true" t="shared" si="4" ref="L4:L19">IF(I4=0,"-",((F4/I4)-1)*100)</f>
        <v>10.982276390318502</v>
      </c>
    </row>
    <row r="5" spans="1:12" s="8" customFormat="1" ht="15" customHeight="1">
      <c r="A5" s="48"/>
      <c r="B5" s="73" t="s">
        <v>52</v>
      </c>
      <c r="C5" s="74"/>
      <c r="D5" s="19">
        <f t="shared" si="0"/>
        <v>150986</v>
      </c>
      <c r="E5" s="20">
        <f>Sheet3!E4</f>
        <v>141915</v>
      </c>
      <c r="F5" s="20">
        <f>Sheet3!F4</f>
        <v>9071</v>
      </c>
      <c r="G5" s="19">
        <f t="shared" si="1"/>
        <v>124044</v>
      </c>
      <c r="H5" s="20">
        <f>Sheet3!H4</f>
        <v>113855</v>
      </c>
      <c r="I5" s="20">
        <f>Sheet3!I4</f>
        <v>10189</v>
      </c>
      <c r="J5" s="21">
        <f t="shared" si="2"/>
        <v>21.719712360130284</v>
      </c>
      <c r="K5" s="22">
        <f t="shared" si="3"/>
        <v>24.64538228448465</v>
      </c>
      <c r="L5" s="22">
        <f t="shared" si="4"/>
        <v>-10.97261752870743</v>
      </c>
    </row>
    <row r="6" spans="1:12" s="8" customFormat="1" ht="15" customHeight="1">
      <c r="A6" s="48"/>
      <c r="B6" s="73" t="s">
        <v>49</v>
      </c>
      <c r="C6" s="74"/>
      <c r="D6" s="19">
        <f t="shared" si="0"/>
        <v>191805</v>
      </c>
      <c r="E6" s="20">
        <f>Sheet3!E5</f>
        <v>189553</v>
      </c>
      <c r="F6" s="20">
        <f>Sheet3!F5</f>
        <v>2252</v>
      </c>
      <c r="G6" s="23">
        <f t="shared" si="1"/>
        <v>201599</v>
      </c>
      <c r="H6" s="20">
        <f>Sheet3!H5</f>
        <v>198525</v>
      </c>
      <c r="I6" s="20">
        <f>Sheet3!I5</f>
        <v>3074</v>
      </c>
      <c r="J6" s="21">
        <f t="shared" si="2"/>
        <v>-4.8581590186459245</v>
      </c>
      <c r="K6" s="22">
        <f t="shared" si="3"/>
        <v>-4.519330059186499</v>
      </c>
      <c r="L6" s="22">
        <f t="shared" si="4"/>
        <v>-26.74040338321405</v>
      </c>
    </row>
    <row r="7" spans="1:12" s="8" customFormat="1" ht="15" customHeight="1">
      <c r="A7" s="48"/>
      <c r="B7" s="73" t="s">
        <v>6</v>
      </c>
      <c r="C7" s="74"/>
      <c r="D7" s="19">
        <f t="shared" si="0"/>
        <v>205930</v>
      </c>
      <c r="E7" s="20">
        <f>Sheet3!E6</f>
        <v>165</v>
      </c>
      <c r="F7" s="20">
        <f>Sheet3!F6</f>
        <v>205765</v>
      </c>
      <c r="G7" s="19">
        <f t="shared" si="1"/>
        <v>197824</v>
      </c>
      <c r="H7" s="20">
        <f>Sheet3!H6</f>
        <v>150</v>
      </c>
      <c r="I7" s="20">
        <f>Sheet3!I6</f>
        <v>197674</v>
      </c>
      <c r="J7" s="21">
        <f t="shared" si="2"/>
        <v>4.097581688773855</v>
      </c>
      <c r="K7" s="22">
        <f t="shared" si="3"/>
        <v>10.000000000000009</v>
      </c>
      <c r="L7" s="22">
        <f t="shared" si="4"/>
        <v>4.093102785394143</v>
      </c>
    </row>
    <row r="8" spans="1:12" s="8" customFormat="1" ht="15" customHeight="1">
      <c r="A8" s="48"/>
      <c r="B8" s="73" t="s">
        <v>70</v>
      </c>
      <c r="C8" s="74"/>
      <c r="D8" s="19">
        <f t="shared" si="0"/>
        <v>78392</v>
      </c>
      <c r="E8" s="20">
        <f>Sheet3!E7</f>
        <v>279</v>
      </c>
      <c r="F8" s="20">
        <f>Sheet3!F7</f>
        <v>78113</v>
      </c>
      <c r="G8" s="19">
        <f t="shared" si="1"/>
        <v>86945</v>
      </c>
      <c r="H8" s="20">
        <f>Sheet3!H7</f>
        <v>324</v>
      </c>
      <c r="I8" s="20">
        <f>Sheet3!I7</f>
        <v>86621</v>
      </c>
      <c r="J8" s="21">
        <f t="shared" si="2"/>
        <v>-9.837253436080285</v>
      </c>
      <c r="K8" s="22">
        <f t="shared" si="3"/>
        <v>-13.888888888888884</v>
      </c>
      <c r="L8" s="22">
        <f t="shared" si="4"/>
        <v>-9.822098567322012</v>
      </c>
    </row>
    <row r="9" spans="1:12" s="8" customFormat="1" ht="15" customHeight="1">
      <c r="A9" s="48"/>
      <c r="B9" s="73" t="s">
        <v>7</v>
      </c>
      <c r="C9" s="74"/>
      <c r="D9" s="19">
        <f t="shared" si="0"/>
        <v>3822</v>
      </c>
      <c r="E9" s="20">
        <f>Sheet3!E8</f>
        <v>4</v>
      </c>
      <c r="F9" s="20">
        <f>Sheet3!F8</f>
        <v>3818</v>
      </c>
      <c r="G9" s="19">
        <f t="shared" si="1"/>
        <v>3278</v>
      </c>
      <c r="H9" s="20">
        <f>Sheet3!H8</f>
        <v>4</v>
      </c>
      <c r="I9" s="20">
        <f>Sheet3!I8</f>
        <v>3274</v>
      </c>
      <c r="J9" s="21">
        <f t="shared" si="2"/>
        <v>16.59548505186088</v>
      </c>
      <c r="K9" s="22">
        <f t="shared" si="3"/>
        <v>0</v>
      </c>
      <c r="L9" s="22">
        <f t="shared" si="4"/>
        <v>16.615760537568725</v>
      </c>
    </row>
    <row r="10" spans="1:12" s="8" customFormat="1" ht="15" customHeight="1">
      <c r="A10" s="48"/>
      <c r="B10" s="73" t="s">
        <v>8</v>
      </c>
      <c r="C10" s="74"/>
      <c r="D10" s="19">
        <f t="shared" si="0"/>
        <v>2130</v>
      </c>
      <c r="E10" s="20">
        <f>Sheet3!E9</f>
        <v>6</v>
      </c>
      <c r="F10" s="20">
        <f>Sheet3!F9</f>
        <v>2124</v>
      </c>
      <c r="G10" s="19">
        <f t="shared" si="1"/>
        <v>2260</v>
      </c>
      <c r="H10" s="20">
        <f>Sheet3!H9</f>
        <v>6</v>
      </c>
      <c r="I10" s="20">
        <f>Sheet3!I9</f>
        <v>2254</v>
      </c>
      <c r="J10" s="21">
        <f t="shared" si="2"/>
        <v>-5.752212389380529</v>
      </c>
      <c r="K10" s="22">
        <f t="shared" si="3"/>
        <v>0</v>
      </c>
      <c r="L10" s="22">
        <f t="shared" si="4"/>
        <v>-5.767524401064772</v>
      </c>
    </row>
    <row r="11" spans="1:12" s="8" customFormat="1" ht="15" customHeight="1">
      <c r="A11" s="48"/>
      <c r="B11" s="49" t="s">
        <v>53</v>
      </c>
      <c r="C11" s="18"/>
      <c r="D11" s="19">
        <f t="shared" si="0"/>
        <v>260353</v>
      </c>
      <c r="E11" s="20">
        <f>Sheet3!E17</f>
        <v>1042</v>
      </c>
      <c r="F11" s="20">
        <f>Sheet3!F17</f>
        <v>259311</v>
      </c>
      <c r="G11" s="19">
        <f t="shared" si="1"/>
        <v>202767</v>
      </c>
      <c r="H11" s="20">
        <f>Sheet3!H17</f>
        <v>770</v>
      </c>
      <c r="I11" s="20">
        <f>Sheet3!I17</f>
        <v>201997</v>
      </c>
      <c r="J11" s="21">
        <f t="shared" si="2"/>
        <v>28.400084826426397</v>
      </c>
      <c r="K11" s="22">
        <f t="shared" si="3"/>
        <v>35.32467532467531</v>
      </c>
      <c r="L11" s="22">
        <f t="shared" si="4"/>
        <v>28.37368871814927</v>
      </c>
    </row>
    <row r="12" spans="1:12" s="8" customFormat="1" ht="15" customHeight="1">
      <c r="A12" s="48"/>
      <c r="B12" s="50"/>
      <c r="C12" s="18" t="s">
        <v>9</v>
      </c>
      <c r="D12" s="19">
        <f t="shared" si="0"/>
        <v>60120</v>
      </c>
      <c r="E12" s="20">
        <f>Sheet3!E10</f>
        <v>66</v>
      </c>
      <c r="F12" s="20">
        <f>Sheet3!F10</f>
        <v>60054</v>
      </c>
      <c r="G12" s="19">
        <f t="shared" si="1"/>
        <v>54734</v>
      </c>
      <c r="H12" s="20">
        <f>Sheet3!H10</f>
        <v>46</v>
      </c>
      <c r="I12" s="20">
        <f>Sheet3!I10</f>
        <v>54688</v>
      </c>
      <c r="J12" s="21">
        <f t="shared" si="2"/>
        <v>9.840318631928957</v>
      </c>
      <c r="K12" s="22">
        <f t="shared" si="3"/>
        <v>43.47826086956521</v>
      </c>
      <c r="L12" s="22">
        <f t="shared" si="4"/>
        <v>9.812024575775302</v>
      </c>
    </row>
    <row r="13" spans="1:12" s="8" customFormat="1" ht="15" customHeight="1">
      <c r="A13" s="48"/>
      <c r="B13" s="50"/>
      <c r="C13" s="18" t="s">
        <v>10</v>
      </c>
      <c r="D13" s="19">
        <f t="shared" si="0"/>
        <v>42920</v>
      </c>
      <c r="E13" s="20">
        <f>Sheet3!E11</f>
        <v>27</v>
      </c>
      <c r="F13" s="20">
        <f>Sheet3!F11</f>
        <v>42893</v>
      </c>
      <c r="G13" s="19">
        <f t="shared" si="1"/>
        <v>42052</v>
      </c>
      <c r="H13" s="20">
        <f>Sheet3!H11</f>
        <v>26</v>
      </c>
      <c r="I13" s="20">
        <f>Sheet3!I11</f>
        <v>42026</v>
      </c>
      <c r="J13" s="21">
        <f t="shared" si="2"/>
        <v>2.0641111005421875</v>
      </c>
      <c r="K13" s="22">
        <f t="shared" si="3"/>
        <v>3.8461538461538547</v>
      </c>
      <c r="L13" s="22">
        <f t="shared" si="4"/>
        <v>2.0630086137153114</v>
      </c>
    </row>
    <row r="14" spans="1:12" s="8" customFormat="1" ht="15" customHeight="1">
      <c r="A14" s="48"/>
      <c r="B14" s="50"/>
      <c r="C14" s="18" t="s">
        <v>11</v>
      </c>
      <c r="D14" s="19">
        <f t="shared" si="0"/>
        <v>18102</v>
      </c>
      <c r="E14" s="20">
        <f>Sheet3!E12</f>
        <v>40</v>
      </c>
      <c r="F14" s="20">
        <f>Sheet3!F12</f>
        <v>18062</v>
      </c>
      <c r="G14" s="19">
        <f t="shared" si="1"/>
        <v>14943</v>
      </c>
      <c r="H14" s="20">
        <f>Sheet3!H12</f>
        <v>42</v>
      </c>
      <c r="I14" s="20">
        <f>Sheet3!I12</f>
        <v>14901</v>
      </c>
      <c r="J14" s="21">
        <f t="shared" si="2"/>
        <v>21.14033326641236</v>
      </c>
      <c r="K14" s="22">
        <f t="shared" si="3"/>
        <v>-4.761904761904767</v>
      </c>
      <c r="L14" s="22">
        <f t="shared" si="4"/>
        <v>21.213341386484117</v>
      </c>
    </row>
    <row r="15" spans="1:12" s="8" customFormat="1" ht="15" customHeight="1">
      <c r="A15" s="48"/>
      <c r="B15" s="50"/>
      <c r="C15" s="18" t="s">
        <v>12</v>
      </c>
      <c r="D15" s="19">
        <f t="shared" si="0"/>
        <v>45098</v>
      </c>
      <c r="E15" s="20">
        <f>Sheet3!E13</f>
        <v>338</v>
      </c>
      <c r="F15" s="20">
        <f>Sheet3!F13</f>
        <v>44760</v>
      </c>
      <c r="G15" s="19">
        <f t="shared" si="1"/>
        <v>24374</v>
      </c>
      <c r="H15" s="20">
        <f>Sheet3!H13</f>
        <v>240</v>
      </c>
      <c r="I15" s="20">
        <f>Sheet3!I13</f>
        <v>24134</v>
      </c>
      <c r="J15" s="21">
        <f t="shared" si="2"/>
        <v>85.02502666776073</v>
      </c>
      <c r="K15" s="22">
        <f t="shared" si="3"/>
        <v>40.83333333333334</v>
      </c>
      <c r="L15" s="22">
        <f t="shared" si="4"/>
        <v>85.46448993121739</v>
      </c>
    </row>
    <row r="16" spans="1:12" s="8" customFormat="1" ht="15" customHeight="1">
      <c r="A16" s="48"/>
      <c r="B16" s="50"/>
      <c r="C16" s="18" t="s">
        <v>13</v>
      </c>
      <c r="D16" s="19">
        <f t="shared" si="0"/>
        <v>36595</v>
      </c>
      <c r="E16" s="20">
        <f>Sheet3!E14</f>
        <v>35</v>
      </c>
      <c r="F16" s="20">
        <f>Sheet3!F14</f>
        <v>36560</v>
      </c>
      <c r="G16" s="19">
        <f t="shared" si="1"/>
        <v>31346</v>
      </c>
      <c r="H16" s="20">
        <f>Sheet3!H14</f>
        <v>48</v>
      </c>
      <c r="I16" s="20">
        <f>Sheet3!I14</f>
        <v>31298</v>
      </c>
      <c r="J16" s="21">
        <f t="shared" si="2"/>
        <v>16.745358259427046</v>
      </c>
      <c r="K16" s="22">
        <f t="shared" si="3"/>
        <v>-27.083333333333336</v>
      </c>
      <c r="L16" s="22">
        <f t="shared" si="4"/>
        <v>16.812575883443024</v>
      </c>
    </row>
    <row r="17" spans="1:12" s="8" customFormat="1" ht="15" customHeight="1">
      <c r="A17" s="48"/>
      <c r="B17" s="50"/>
      <c r="C17" s="18" t="s">
        <v>64</v>
      </c>
      <c r="D17" s="19">
        <f>E17+F17</f>
        <v>53898</v>
      </c>
      <c r="E17" s="20">
        <f>Sheet3!E15</f>
        <v>505</v>
      </c>
      <c r="F17" s="20">
        <f>Sheet3!F15</f>
        <v>53393</v>
      </c>
      <c r="G17" s="19">
        <f>H17+I17</f>
        <v>33793</v>
      </c>
      <c r="H17" s="20">
        <f>Sheet3!H15</f>
        <v>343</v>
      </c>
      <c r="I17" s="20">
        <f>Sheet3!I15</f>
        <v>33450</v>
      </c>
      <c r="J17" s="21">
        <f>IF(G17=0,"-",((D17/G17)-1)*100)</f>
        <v>59.49456988133637</v>
      </c>
      <c r="K17" s="22">
        <f>IF(H17=0,"-",((E17/H17)-1)*100)</f>
        <v>47.23032069970845</v>
      </c>
      <c r="L17" s="22">
        <f>IF(I17=0,"-",((F17/I17)-1)*100)</f>
        <v>59.62032884902839</v>
      </c>
    </row>
    <row r="18" spans="1:12" s="8" customFormat="1" ht="15" customHeight="1">
      <c r="A18" s="48"/>
      <c r="B18" s="51"/>
      <c r="C18" s="18" t="s">
        <v>54</v>
      </c>
      <c r="D18" s="19">
        <f t="shared" si="0"/>
        <v>3620</v>
      </c>
      <c r="E18" s="20">
        <f>Sheet3!E16</f>
        <v>31</v>
      </c>
      <c r="F18" s="20">
        <f>Sheet3!F16</f>
        <v>3589</v>
      </c>
      <c r="G18" s="19">
        <f t="shared" si="1"/>
        <v>1525</v>
      </c>
      <c r="H18" s="20">
        <f>Sheet3!H16</f>
        <v>25</v>
      </c>
      <c r="I18" s="20">
        <f>Sheet3!I16</f>
        <v>1500</v>
      </c>
      <c r="J18" s="21">
        <f t="shared" si="2"/>
        <v>137.37704918032784</v>
      </c>
      <c r="K18" s="22">
        <f t="shared" si="3"/>
        <v>24</v>
      </c>
      <c r="L18" s="22">
        <f t="shared" si="4"/>
        <v>139.26666666666665</v>
      </c>
    </row>
    <row r="19" spans="1:16" s="8" customFormat="1" ht="15" customHeight="1">
      <c r="A19" s="52"/>
      <c r="B19" s="75" t="s">
        <v>55</v>
      </c>
      <c r="C19" s="76"/>
      <c r="D19" s="19">
        <f t="shared" si="0"/>
        <v>1301</v>
      </c>
      <c r="E19" s="20">
        <f>Sheet3!E18</f>
        <v>6</v>
      </c>
      <c r="F19" s="20">
        <f>Sheet3!F18</f>
        <v>1295</v>
      </c>
      <c r="G19" s="19">
        <f t="shared" si="1"/>
        <v>1083</v>
      </c>
      <c r="H19" s="20">
        <f>Sheet3!H18</f>
        <v>5</v>
      </c>
      <c r="I19" s="20">
        <f>Sheet3!I18</f>
        <v>1078</v>
      </c>
      <c r="J19" s="21">
        <f t="shared" si="2"/>
        <v>20.12927054478302</v>
      </c>
      <c r="K19" s="22">
        <f t="shared" si="3"/>
        <v>19.999999999999996</v>
      </c>
      <c r="L19" s="22">
        <f t="shared" si="4"/>
        <v>20.12987012987013</v>
      </c>
      <c r="N19" s="24"/>
      <c r="O19" s="24"/>
      <c r="P19" s="24"/>
    </row>
    <row r="20" spans="1:12" s="27" customFormat="1" ht="15" customHeight="1">
      <c r="A20" s="25" t="s">
        <v>56</v>
      </c>
      <c r="B20" s="10"/>
      <c r="C20" s="26"/>
      <c r="D20" s="14">
        <f t="shared" si="0"/>
        <v>72935</v>
      </c>
      <c r="E20" s="13">
        <f>Sheet3!E26</f>
        <v>432</v>
      </c>
      <c r="F20" s="13">
        <f>Sheet3!F26</f>
        <v>72503</v>
      </c>
      <c r="G20" s="14">
        <f aca="true" t="shared" si="5" ref="G20:G49">H20+I20</f>
        <v>62695</v>
      </c>
      <c r="H20" s="13">
        <f>Sheet3!H26</f>
        <v>421</v>
      </c>
      <c r="I20" s="13">
        <f>Sheet3!I26</f>
        <v>62274</v>
      </c>
      <c r="J20" s="15">
        <f aca="true" t="shared" si="6" ref="J20:J49">IF(G20=0,"-",((D20/G20)-1)*100)</f>
        <v>16.333040912353457</v>
      </c>
      <c r="K20" s="16">
        <f aca="true" t="shared" si="7" ref="K20:K49">IF(H20=0,"-",((E20/H20)-1)*100)</f>
        <v>2.6128266033254244</v>
      </c>
      <c r="L20" s="16">
        <f aca="true" t="shared" si="8" ref="L20:L49">IF(I20=0,"-",((F20/I20)-1)*100)</f>
        <v>16.425795677168644</v>
      </c>
    </row>
    <row r="21" spans="1:12" s="8" customFormat="1" ht="15" customHeight="1">
      <c r="A21" s="48"/>
      <c r="B21" s="73" t="s">
        <v>17</v>
      </c>
      <c r="C21" s="74"/>
      <c r="D21" s="19">
        <f t="shared" si="0"/>
        <v>15384</v>
      </c>
      <c r="E21" s="20">
        <f>Sheet3!E20</f>
        <v>40</v>
      </c>
      <c r="F21" s="20">
        <f>Sheet3!F20</f>
        <v>15344</v>
      </c>
      <c r="G21" s="19">
        <f t="shared" si="5"/>
        <v>10732</v>
      </c>
      <c r="H21" s="20">
        <f>Sheet3!H20</f>
        <v>39</v>
      </c>
      <c r="I21" s="20">
        <f>Sheet3!I20</f>
        <v>10693</v>
      </c>
      <c r="J21" s="21">
        <f t="shared" si="6"/>
        <v>43.3469996272829</v>
      </c>
      <c r="K21" s="22">
        <f t="shared" si="7"/>
        <v>2.564102564102555</v>
      </c>
      <c r="L21" s="22">
        <f t="shared" si="8"/>
        <v>43.495744879827924</v>
      </c>
    </row>
    <row r="22" spans="1:12" s="8" customFormat="1" ht="15" customHeight="1">
      <c r="A22" s="48"/>
      <c r="B22" s="73" t="s">
        <v>66</v>
      </c>
      <c r="C22" s="74"/>
      <c r="D22" s="19">
        <f t="shared" si="0"/>
        <v>55484</v>
      </c>
      <c r="E22" s="20">
        <f>Sheet3!E21</f>
        <v>332</v>
      </c>
      <c r="F22" s="20">
        <f>Sheet3!F21</f>
        <v>55152</v>
      </c>
      <c r="G22" s="19">
        <f t="shared" si="5"/>
        <v>49970</v>
      </c>
      <c r="H22" s="20">
        <f>Sheet3!H21</f>
        <v>306</v>
      </c>
      <c r="I22" s="20">
        <f>Sheet3!I21</f>
        <v>49664</v>
      </c>
      <c r="J22" s="21">
        <f t="shared" si="6"/>
        <v>11.034620772463487</v>
      </c>
      <c r="K22" s="22">
        <f t="shared" si="7"/>
        <v>8.496732026143782</v>
      </c>
      <c r="L22" s="22">
        <f t="shared" si="8"/>
        <v>11.050257731958757</v>
      </c>
    </row>
    <row r="23" spans="1:12" s="8" customFormat="1" ht="15" customHeight="1">
      <c r="A23" s="48"/>
      <c r="B23" s="73" t="s">
        <v>18</v>
      </c>
      <c r="C23" s="74"/>
      <c r="D23" s="19">
        <f t="shared" si="0"/>
        <v>438</v>
      </c>
      <c r="E23" s="20">
        <f>Sheet3!E22</f>
        <v>0</v>
      </c>
      <c r="F23" s="20">
        <f>Sheet3!F22</f>
        <v>438</v>
      </c>
      <c r="G23" s="19">
        <f t="shared" si="5"/>
        <v>394</v>
      </c>
      <c r="H23" s="20">
        <f>Sheet3!H22</f>
        <v>0</v>
      </c>
      <c r="I23" s="20">
        <f>Sheet3!I22</f>
        <v>394</v>
      </c>
      <c r="J23" s="21">
        <f t="shared" si="6"/>
        <v>11.16751269035532</v>
      </c>
      <c r="K23" s="22" t="str">
        <f t="shared" si="7"/>
        <v>-</v>
      </c>
      <c r="L23" s="22">
        <f t="shared" si="8"/>
        <v>11.16751269035532</v>
      </c>
    </row>
    <row r="24" spans="1:12" s="8" customFormat="1" ht="15" customHeight="1">
      <c r="A24" s="48"/>
      <c r="B24" s="73" t="s">
        <v>19</v>
      </c>
      <c r="C24" s="74"/>
      <c r="D24" s="19">
        <f t="shared" si="0"/>
        <v>446</v>
      </c>
      <c r="E24" s="20">
        <f>Sheet3!E23</f>
        <v>28</v>
      </c>
      <c r="F24" s="20">
        <f>Sheet3!F23</f>
        <v>418</v>
      </c>
      <c r="G24" s="19">
        <f t="shared" si="5"/>
        <v>497</v>
      </c>
      <c r="H24" s="20">
        <f>Sheet3!H23</f>
        <v>34</v>
      </c>
      <c r="I24" s="20">
        <f>Sheet3!I23</f>
        <v>463</v>
      </c>
      <c r="J24" s="21">
        <f t="shared" si="6"/>
        <v>-10.261569416498995</v>
      </c>
      <c r="K24" s="22">
        <f t="shared" si="7"/>
        <v>-17.647058823529417</v>
      </c>
      <c r="L24" s="22">
        <f t="shared" si="8"/>
        <v>-9.719222462203025</v>
      </c>
    </row>
    <row r="25" spans="1:12" s="8" customFormat="1" ht="15" customHeight="1">
      <c r="A25" s="48"/>
      <c r="B25" s="73" t="s">
        <v>20</v>
      </c>
      <c r="C25" s="74"/>
      <c r="D25" s="19">
        <f t="shared" si="0"/>
        <v>135</v>
      </c>
      <c r="E25" s="20">
        <f>Sheet3!E24</f>
        <v>3</v>
      </c>
      <c r="F25" s="20">
        <f>Sheet3!F24</f>
        <v>132</v>
      </c>
      <c r="G25" s="19">
        <f t="shared" si="5"/>
        <v>151</v>
      </c>
      <c r="H25" s="20">
        <f>Sheet3!H24</f>
        <v>15</v>
      </c>
      <c r="I25" s="20">
        <f>Sheet3!I24</f>
        <v>136</v>
      </c>
      <c r="J25" s="21">
        <f t="shared" si="6"/>
        <v>-10.596026490066224</v>
      </c>
      <c r="K25" s="22">
        <f t="shared" si="7"/>
        <v>-80</v>
      </c>
      <c r="L25" s="22">
        <f t="shared" si="8"/>
        <v>-2.941176470588236</v>
      </c>
    </row>
    <row r="26" spans="1:12" s="8" customFormat="1" ht="15" customHeight="1">
      <c r="A26" s="53"/>
      <c r="B26" s="75" t="s">
        <v>57</v>
      </c>
      <c r="C26" s="76"/>
      <c r="D26" s="28">
        <f t="shared" si="0"/>
        <v>1048</v>
      </c>
      <c r="E26" s="20">
        <f>Sheet3!E25</f>
        <v>29</v>
      </c>
      <c r="F26" s="20">
        <f>Sheet3!F25</f>
        <v>1019</v>
      </c>
      <c r="G26" s="28">
        <f t="shared" si="5"/>
        <v>951</v>
      </c>
      <c r="H26" s="20">
        <f>Sheet3!H25</f>
        <v>27</v>
      </c>
      <c r="I26" s="20">
        <f>Sheet3!I25</f>
        <v>924</v>
      </c>
      <c r="J26" s="29">
        <f t="shared" si="6"/>
        <v>10.199789695057838</v>
      </c>
      <c r="K26" s="30">
        <f t="shared" si="7"/>
        <v>7.407407407407418</v>
      </c>
      <c r="L26" s="30">
        <f t="shared" si="8"/>
        <v>10.28138528138529</v>
      </c>
    </row>
    <row r="27" spans="1:12" s="27" customFormat="1" ht="15" customHeight="1">
      <c r="A27" s="10" t="s">
        <v>58</v>
      </c>
      <c r="B27" s="31"/>
      <c r="C27" s="32"/>
      <c r="D27" s="14">
        <f t="shared" si="0"/>
        <v>34420</v>
      </c>
      <c r="E27" s="13">
        <f>Sheet3!E40</f>
        <v>55</v>
      </c>
      <c r="F27" s="13">
        <f>Sheet3!F40</f>
        <v>34365</v>
      </c>
      <c r="G27" s="14">
        <f t="shared" si="5"/>
        <v>34291</v>
      </c>
      <c r="H27" s="13">
        <f>Sheet3!H40</f>
        <v>21</v>
      </c>
      <c r="I27" s="13">
        <f>Sheet3!I40</f>
        <v>34270</v>
      </c>
      <c r="J27" s="15">
        <f t="shared" si="6"/>
        <v>0.37619200373275596</v>
      </c>
      <c r="K27" s="16">
        <f t="shared" si="7"/>
        <v>161.9047619047619</v>
      </c>
      <c r="L27" s="16">
        <f t="shared" si="8"/>
        <v>0.2772103880945398</v>
      </c>
    </row>
    <row r="28" spans="1:12" s="8" customFormat="1" ht="15" customHeight="1">
      <c r="A28" s="48"/>
      <c r="B28" s="73" t="s">
        <v>23</v>
      </c>
      <c r="C28" s="74"/>
      <c r="D28" s="19">
        <f t="shared" si="0"/>
        <v>783</v>
      </c>
      <c r="E28" s="20">
        <f>Sheet3!E27</f>
        <v>0</v>
      </c>
      <c r="F28" s="20">
        <f>Sheet3!F27</f>
        <v>783</v>
      </c>
      <c r="G28" s="19">
        <f t="shared" si="5"/>
        <v>734</v>
      </c>
      <c r="H28" s="20">
        <f>Sheet3!H27</f>
        <v>0</v>
      </c>
      <c r="I28" s="20">
        <f>Sheet3!I27</f>
        <v>734</v>
      </c>
      <c r="J28" s="21">
        <f t="shared" si="6"/>
        <v>6.675749318801083</v>
      </c>
      <c r="K28" s="22" t="str">
        <f t="shared" si="7"/>
        <v>-</v>
      </c>
      <c r="L28" s="22">
        <f t="shared" si="8"/>
        <v>6.675749318801083</v>
      </c>
    </row>
    <row r="29" spans="1:12" s="8" customFormat="1" ht="15" customHeight="1">
      <c r="A29" s="48"/>
      <c r="B29" s="73" t="s">
        <v>24</v>
      </c>
      <c r="C29" s="74"/>
      <c r="D29" s="19">
        <f t="shared" si="0"/>
        <v>4233</v>
      </c>
      <c r="E29" s="20">
        <f>Sheet3!E28</f>
        <v>5</v>
      </c>
      <c r="F29" s="20">
        <f>Sheet3!F28</f>
        <v>4228</v>
      </c>
      <c r="G29" s="19">
        <f t="shared" si="5"/>
        <v>4178</v>
      </c>
      <c r="H29" s="20">
        <f>Sheet3!H28</f>
        <v>1</v>
      </c>
      <c r="I29" s="20">
        <f>Sheet3!I28</f>
        <v>4177</v>
      </c>
      <c r="J29" s="21">
        <f t="shared" si="6"/>
        <v>1.3164193393968349</v>
      </c>
      <c r="K29" s="22">
        <f t="shared" si="7"/>
        <v>400</v>
      </c>
      <c r="L29" s="22">
        <f t="shared" si="8"/>
        <v>1.220971989466113</v>
      </c>
    </row>
    <row r="30" spans="1:12" s="8" customFormat="1" ht="15" customHeight="1">
      <c r="A30" s="48"/>
      <c r="B30" s="73" t="s">
        <v>25</v>
      </c>
      <c r="C30" s="74"/>
      <c r="D30" s="19">
        <f t="shared" si="0"/>
        <v>7083</v>
      </c>
      <c r="E30" s="20">
        <f>Sheet3!E29</f>
        <v>16</v>
      </c>
      <c r="F30" s="20">
        <f>Sheet3!F29</f>
        <v>7067</v>
      </c>
      <c r="G30" s="19">
        <f t="shared" si="5"/>
        <v>9179</v>
      </c>
      <c r="H30" s="20">
        <f>Sheet3!H29</f>
        <v>7</v>
      </c>
      <c r="I30" s="20">
        <f>Sheet3!I29</f>
        <v>9172</v>
      </c>
      <c r="J30" s="21">
        <f t="shared" si="6"/>
        <v>-22.834731452227906</v>
      </c>
      <c r="K30" s="22">
        <f t="shared" si="7"/>
        <v>128.57142857142856</v>
      </c>
      <c r="L30" s="22">
        <f t="shared" si="8"/>
        <v>-22.95028347143481</v>
      </c>
    </row>
    <row r="31" spans="1:12" s="8" customFormat="1" ht="15" customHeight="1">
      <c r="A31" s="48"/>
      <c r="B31" s="73" t="s">
        <v>26</v>
      </c>
      <c r="C31" s="74"/>
      <c r="D31" s="19">
        <f t="shared" si="0"/>
        <v>1748</v>
      </c>
      <c r="E31" s="20">
        <f>Sheet3!E30</f>
        <v>0</v>
      </c>
      <c r="F31" s="20">
        <f>Sheet3!F30</f>
        <v>1748</v>
      </c>
      <c r="G31" s="19">
        <f t="shared" si="5"/>
        <v>2004</v>
      </c>
      <c r="H31" s="20">
        <f>Sheet3!H30</f>
        <v>1</v>
      </c>
      <c r="I31" s="20">
        <f>Sheet3!I30</f>
        <v>2003</v>
      </c>
      <c r="J31" s="21">
        <f t="shared" si="6"/>
        <v>-12.774451097804395</v>
      </c>
      <c r="K31" s="22">
        <f t="shared" si="7"/>
        <v>-100</v>
      </c>
      <c r="L31" s="22">
        <f t="shared" si="8"/>
        <v>-12.730903644533198</v>
      </c>
    </row>
    <row r="32" spans="1:12" s="8" customFormat="1" ht="15" customHeight="1">
      <c r="A32" s="48"/>
      <c r="B32" s="73" t="s">
        <v>27</v>
      </c>
      <c r="C32" s="74"/>
      <c r="D32" s="19">
        <f t="shared" si="0"/>
        <v>2035</v>
      </c>
      <c r="E32" s="20">
        <f>Sheet3!E31</f>
        <v>3</v>
      </c>
      <c r="F32" s="20">
        <f>Sheet3!F31</f>
        <v>2032</v>
      </c>
      <c r="G32" s="19">
        <f t="shared" si="5"/>
        <v>2401</v>
      </c>
      <c r="H32" s="20">
        <f>Sheet3!H31</f>
        <v>3</v>
      </c>
      <c r="I32" s="20">
        <f>Sheet3!I31</f>
        <v>2398</v>
      </c>
      <c r="J32" s="21">
        <f t="shared" si="6"/>
        <v>-15.243648479800086</v>
      </c>
      <c r="K32" s="22">
        <f t="shared" si="7"/>
        <v>0</v>
      </c>
      <c r="L32" s="22">
        <f t="shared" si="8"/>
        <v>-15.262718932443708</v>
      </c>
    </row>
    <row r="33" spans="1:12" s="8" customFormat="1" ht="15" customHeight="1">
      <c r="A33" s="48"/>
      <c r="B33" s="73" t="s">
        <v>47</v>
      </c>
      <c r="C33" s="74"/>
      <c r="D33" s="19">
        <f t="shared" si="0"/>
        <v>1073</v>
      </c>
      <c r="E33" s="20">
        <f>Sheet3!E32</f>
        <v>5</v>
      </c>
      <c r="F33" s="20">
        <f>Sheet3!F32</f>
        <v>1068</v>
      </c>
      <c r="G33" s="19">
        <f t="shared" si="5"/>
        <v>1177</v>
      </c>
      <c r="H33" s="20">
        <f>Sheet3!H32</f>
        <v>2</v>
      </c>
      <c r="I33" s="20">
        <f>Sheet3!I32</f>
        <v>1175</v>
      </c>
      <c r="J33" s="21">
        <f t="shared" si="6"/>
        <v>-8.836023789294822</v>
      </c>
      <c r="K33" s="22">
        <f t="shared" si="7"/>
        <v>150</v>
      </c>
      <c r="L33" s="22">
        <f t="shared" si="8"/>
        <v>-9.106382978723405</v>
      </c>
    </row>
    <row r="34" spans="1:12" s="8" customFormat="1" ht="15" customHeight="1">
      <c r="A34" s="48"/>
      <c r="B34" s="73" t="s">
        <v>28</v>
      </c>
      <c r="C34" s="74"/>
      <c r="D34" s="19">
        <f t="shared" si="0"/>
        <v>1164</v>
      </c>
      <c r="E34" s="20">
        <f>Sheet3!E33</f>
        <v>2</v>
      </c>
      <c r="F34" s="20">
        <f>Sheet3!F33</f>
        <v>1162</v>
      </c>
      <c r="G34" s="19">
        <f t="shared" si="5"/>
        <v>1084</v>
      </c>
      <c r="H34" s="20">
        <f>Sheet3!H33</f>
        <v>1</v>
      </c>
      <c r="I34" s="20">
        <f>Sheet3!I33</f>
        <v>1083</v>
      </c>
      <c r="J34" s="21">
        <f t="shared" si="6"/>
        <v>7.380073800738018</v>
      </c>
      <c r="K34" s="22">
        <f t="shared" si="7"/>
        <v>100</v>
      </c>
      <c r="L34" s="22">
        <f t="shared" si="8"/>
        <v>7.294552169898427</v>
      </c>
    </row>
    <row r="35" spans="1:12" s="8" customFormat="1" ht="15" customHeight="1">
      <c r="A35" s="48"/>
      <c r="B35" s="73" t="s">
        <v>67</v>
      </c>
      <c r="C35" s="74"/>
      <c r="D35" s="19">
        <f t="shared" si="0"/>
        <v>8201</v>
      </c>
      <c r="E35" s="20">
        <f>Sheet3!E34</f>
        <v>13</v>
      </c>
      <c r="F35" s="20">
        <f>Sheet3!F34</f>
        <v>8188</v>
      </c>
      <c r="G35" s="19">
        <f t="shared" si="5"/>
        <v>5969</v>
      </c>
      <c r="H35" s="20">
        <f>Sheet3!H34</f>
        <v>3</v>
      </c>
      <c r="I35" s="20">
        <f>Sheet3!I34</f>
        <v>5966</v>
      </c>
      <c r="J35" s="21">
        <f t="shared" si="6"/>
        <v>37.3931981906517</v>
      </c>
      <c r="K35" s="22">
        <f t="shared" si="7"/>
        <v>333.3333333333333</v>
      </c>
      <c r="L35" s="22">
        <f t="shared" si="8"/>
        <v>37.24438484746899</v>
      </c>
    </row>
    <row r="36" spans="1:12" s="8" customFormat="1" ht="15" customHeight="1">
      <c r="A36" s="48"/>
      <c r="B36" s="73" t="s">
        <v>29</v>
      </c>
      <c r="C36" s="74"/>
      <c r="D36" s="19">
        <f t="shared" si="0"/>
        <v>893</v>
      </c>
      <c r="E36" s="20">
        <f>Sheet3!E35</f>
        <v>3</v>
      </c>
      <c r="F36" s="20">
        <f>Sheet3!F35</f>
        <v>890</v>
      </c>
      <c r="G36" s="19">
        <f t="shared" si="5"/>
        <v>844</v>
      </c>
      <c r="H36" s="20">
        <f>Sheet3!H35</f>
        <v>1</v>
      </c>
      <c r="I36" s="20">
        <f>Sheet3!I35</f>
        <v>843</v>
      </c>
      <c r="J36" s="21">
        <f t="shared" si="6"/>
        <v>5.805687203791465</v>
      </c>
      <c r="K36" s="22">
        <f t="shared" si="7"/>
        <v>200</v>
      </c>
      <c r="L36" s="22">
        <f t="shared" si="8"/>
        <v>5.575326215895604</v>
      </c>
    </row>
    <row r="37" spans="1:12" s="8" customFormat="1" ht="15" customHeight="1">
      <c r="A37" s="48"/>
      <c r="B37" s="73" t="s">
        <v>30</v>
      </c>
      <c r="C37" s="74"/>
      <c r="D37" s="19">
        <f t="shared" si="0"/>
        <v>166</v>
      </c>
      <c r="E37" s="20">
        <f>Sheet3!E36</f>
        <v>0</v>
      </c>
      <c r="F37" s="20">
        <f>Sheet3!F36</f>
        <v>166</v>
      </c>
      <c r="G37" s="19">
        <f t="shared" si="5"/>
        <v>188</v>
      </c>
      <c r="H37" s="20">
        <f>Sheet3!H36</f>
        <v>0</v>
      </c>
      <c r="I37" s="20">
        <f>Sheet3!I36</f>
        <v>188</v>
      </c>
      <c r="J37" s="21">
        <f t="shared" si="6"/>
        <v>-11.702127659574469</v>
      </c>
      <c r="K37" s="22" t="str">
        <f t="shared" si="7"/>
        <v>-</v>
      </c>
      <c r="L37" s="22">
        <f t="shared" si="8"/>
        <v>-11.702127659574469</v>
      </c>
    </row>
    <row r="38" spans="1:12" s="8" customFormat="1" ht="15" customHeight="1">
      <c r="A38" s="54"/>
      <c r="B38" s="73" t="s">
        <v>31</v>
      </c>
      <c r="C38" s="74"/>
      <c r="D38" s="19">
        <f>E38+F38</f>
        <v>938</v>
      </c>
      <c r="E38" s="20">
        <f>Sheet3!E37</f>
        <v>2</v>
      </c>
      <c r="F38" s="20">
        <f>Sheet3!F37</f>
        <v>936</v>
      </c>
      <c r="G38" s="19">
        <f>H38+I38</f>
        <v>886</v>
      </c>
      <c r="H38" s="20">
        <f>Sheet3!H37</f>
        <v>1</v>
      </c>
      <c r="I38" s="20">
        <f>Sheet3!I37</f>
        <v>885</v>
      </c>
      <c r="J38" s="21">
        <f>IF(G38=0,"-",((D38/G38)-1)*100)</f>
        <v>5.869074492099324</v>
      </c>
      <c r="K38" s="22">
        <f>IF(H38=0,"-",((E38/H38)-1)*100)</f>
        <v>100</v>
      </c>
      <c r="L38" s="22">
        <f>IF(I38=0,"-",((F38/I38)-1)*100)</f>
        <v>5.762711864406778</v>
      </c>
    </row>
    <row r="39" spans="1:12" s="8" customFormat="1" ht="15" customHeight="1">
      <c r="A39" s="54"/>
      <c r="B39" s="73" t="s">
        <v>69</v>
      </c>
      <c r="C39" s="74"/>
      <c r="D39" s="19">
        <f t="shared" si="0"/>
        <v>766</v>
      </c>
      <c r="E39" s="20">
        <f>Sheet3!E38</f>
        <v>2</v>
      </c>
      <c r="F39" s="20">
        <f>Sheet3!F38</f>
        <v>764</v>
      </c>
      <c r="G39" s="19">
        <f t="shared" si="5"/>
        <v>923</v>
      </c>
      <c r="H39" s="20">
        <f>Sheet3!H38</f>
        <v>0</v>
      </c>
      <c r="I39" s="20">
        <f>Sheet3!I38</f>
        <v>923</v>
      </c>
      <c r="J39" s="21">
        <f t="shared" si="6"/>
        <v>-17.009750812567713</v>
      </c>
      <c r="K39" s="22" t="str">
        <f t="shared" si="7"/>
        <v>-</v>
      </c>
      <c r="L39" s="22">
        <f t="shared" si="8"/>
        <v>-17.226435536294694</v>
      </c>
    </row>
    <row r="40" spans="1:12" s="8" customFormat="1" ht="15" customHeight="1">
      <c r="A40" s="55"/>
      <c r="B40" s="75" t="s">
        <v>59</v>
      </c>
      <c r="C40" s="76"/>
      <c r="D40" s="28">
        <f t="shared" si="0"/>
        <v>5337</v>
      </c>
      <c r="E40" s="20">
        <f>Sheet3!E39</f>
        <v>4</v>
      </c>
      <c r="F40" s="20">
        <f>Sheet3!F39</f>
        <v>5333</v>
      </c>
      <c r="G40" s="28">
        <f t="shared" si="5"/>
        <v>4724</v>
      </c>
      <c r="H40" s="20">
        <f>Sheet3!H39</f>
        <v>1</v>
      </c>
      <c r="I40" s="20">
        <f>Sheet3!I39</f>
        <v>4723</v>
      </c>
      <c r="J40" s="29">
        <f t="shared" si="6"/>
        <v>12.976291278577467</v>
      </c>
      <c r="K40" s="30">
        <f t="shared" si="7"/>
        <v>300</v>
      </c>
      <c r="L40" s="30">
        <f t="shared" si="8"/>
        <v>12.91551979673935</v>
      </c>
    </row>
    <row r="41" spans="1:12" s="27" customFormat="1" ht="15" customHeight="1">
      <c r="A41" s="10" t="s">
        <v>60</v>
      </c>
      <c r="B41" s="10"/>
      <c r="C41" s="26"/>
      <c r="D41" s="14">
        <f t="shared" si="0"/>
        <v>10471</v>
      </c>
      <c r="E41" s="13">
        <f>Sheet3!E44</f>
        <v>24</v>
      </c>
      <c r="F41" s="13">
        <f>Sheet3!F44</f>
        <v>10447</v>
      </c>
      <c r="G41" s="14">
        <f t="shared" si="5"/>
        <v>8799</v>
      </c>
      <c r="H41" s="13">
        <f>Sheet3!H44</f>
        <v>40</v>
      </c>
      <c r="I41" s="13">
        <f>Sheet3!I44</f>
        <v>8759</v>
      </c>
      <c r="J41" s="15">
        <f t="shared" si="6"/>
        <v>19.002159336288216</v>
      </c>
      <c r="K41" s="16">
        <f t="shared" si="7"/>
        <v>-40</v>
      </c>
      <c r="L41" s="16">
        <f t="shared" si="8"/>
        <v>19.2716063477566</v>
      </c>
    </row>
    <row r="42" spans="1:12" s="8" customFormat="1" ht="15" customHeight="1">
      <c r="A42" s="48"/>
      <c r="B42" s="73" t="s">
        <v>34</v>
      </c>
      <c r="C42" s="74"/>
      <c r="D42" s="19">
        <f t="shared" si="0"/>
        <v>9020</v>
      </c>
      <c r="E42" s="20">
        <f>Sheet3!E41</f>
        <v>22</v>
      </c>
      <c r="F42" s="20">
        <f>Sheet3!F41</f>
        <v>8998</v>
      </c>
      <c r="G42" s="19">
        <f t="shared" si="5"/>
        <v>7461</v>
      </c>
      <c r="H42" s="20">
        <f>Sheet3!H41</f>
        <v>32</v>
      </c>
      <c r="I42" s="20">
        <f>Sheet3!I41</f>
        <v>7429</v>
      </c>
      <c r="J42" s="21">
        <f t="shared" si="6"/>
        <v>20.895322342849475</v>
      </c>
      <c r="K42" s="22">
        <f t="shared" si="7"/>
        <v>-31.25</v>
      </c>
      <c r="L42" s="22">
        <f t="shared" si="8"/>
        <v>21.11993538834298</v>
      </c>
    </row>
    <row r="43" spans="1:12" s="8" customFormat="1" ht="15" customHeight="1">
      <c r="A43" s="48"/>
      <c r="B43" s="73" t="s">
        <v>35</v>
      </c>
      <c r="C43" s="74"/>
      <c r="D43" s="19">
        <f t="shared" si="0"/>
        <v>1160</v>
      </c>
      <c r="E43" s="20">
        <f>Sheet3!E42</f>
        <v>2</v>
      </c>
      <c r="F43" s="20">
        <f>Sheet3!F42</f>
        <v>1158</v>
      </c>
      <c r="G43" s="19">
        <f t="shared" si="5"/>
        <v>1083</v>
      </c>
      <c r="H43" s="20">
        <f>Sheet3!H42</f>
        <v>7</v>
      </c>
      <c r="I43" s="20">
        <f>Sheet3!I42</f>
        <v>1076</v>
      </c>
      <c r="J43" s="21">
        <f t="shared" si="6"/>
        <v>7.109879963065557</v>
      </c>
      <c r="K43" s="22">
        <f t="shared" si="7"/>
        <v>-71.42857142857143</v>
      </c>
      <c r="L43" s="22">
        <f t="shared" si="8"/>
        <v>7.620817843866168</v>
      </c>
    </row>
    <row r="44" spans="1:12" s="8" customFormat="1" ht="15" customHeight="1">
      <c r="A44" s="56"/>
      <c r="B44" s="75" t="s">
        <v>61</v>
      </c>
      <c r="C44" s="76"/>
      <c r="D44" s="28">
        <f t="shared" si="0"/>
        <v>291</v>
      </c>
      <c r="E44" s="20">
        <f>Sheet3!E43</f>
        <v>0</v>
      </c>
      <c r="F44" s="20">
        <f>Sheet3!F43</f>
        <v>291</v>
      </c>
      <c r="G44" s="28">
        <f t="shared" si="5"/>
        <v>255</v>
      </c>
      <c r="H44" s="20">
        <f>Sheet3!H43</f>
        <v>1</v>
      </c>
      <c r="I44" s="20">
        <f>Sheet3!I43</f>
        <v>254</v>
      </c>
      <c r="J44" s="29">
        <f t="shared" si="6"/>
        <v>14.117647058823524</v>
      </c>
      <c r="K44" s="30">
        <f t="shared" si="7"/>
        <v>-100</v>
      </c>
      <c r="L44" s="30">
        <f t="shared" si="8"/>
        <v>14.566929133858263</v>
      </c>
    </row>
    <row r="45" spans="1:12" s="27" customFormat="1" ht="15" customHeight="1">
      <c r="A45" s="10" t="s">
        <v>62</v>
      </c>
      <c r="B45" s="10"/>
      <c r="C45" s="26"/>
      <c r="D45" s="14">
        <f t="shared" si="0"/>
        <v>979</v>
      </c>
      <c r="E45" s="13">
        <f>Sheet3!E47</f>
        <v>22</v>
      </c>
      <c r="F45" s="13">
        <f>Sheet3!F47</f>
        <v>957</v>
      </c>
      <c r="G45" s="14">
        <f t="shared" si="5"/>
        <v>948</v>
      </c>
      <c r="H45" s="13">
        <f>Sheet3!H47</f>
        <v>5</v>
      </c>
      <c r="I45" s="13">
        <f>Sheet3!I47</f>
        <v>943</v>
      </c>
      <c r="J45" s="15">
        <f t="shared" si="6"/>
        <v>3.270042194092837</v>
      </c>
      <c r="K45" s="16">
        <f t="shared" si="7"/>
        <v>340.00000000000006</v>
      </c>
      <c r="L45" s="16">
        <f t="shared" si="8"/>
        <v>1.4846235418875864</v>
      </c>
    </row>
    <row r="46" spans="1:12" s="8" customFormat="1" ht="15" customHeight="1">
      <c r="A46" s="48"/>
      <c r="B46" s="73" t="s">
        <v>38</v>
      </c>
      <c r="C46" s="74"/>
      <c r="D46" s="19">
        <f t="shared" si="0"/>
        <v>438</v>
      </c>
      <c r="E46" s="20">
        <f>Sheet3!E45</f>
        <v>16</v>
      </c>
      <c r="F46" s="20">
        <f>Sheet3!F45</f>
        <v>422</v>
      </c>
      <c r="G46" s="19">
        <f t="shared" si="5"/>
        <v>426</v>
      </c>
      <c r="H46" s="20">
        <f>Sheet3!H45</f>
        <v>5</v>
      </c>
      <c r="I46" s="20">
        <f>Sheet3!I45</f>
        <v>421</v>
      </c>
      <c r="J46" s="21">
        <f t="shared" si="6"/>
        <v>2.8169014084507005</v>
      </c>
      <c r="K46" s="22">
        <f t="shared" si="7"/>
        <v>220.00000000000003</v>
      </c>
      <c r="L46" s="22">
        <f t="shared" si="8"/>
        <v>0.23752969121140222</v>
      </c>
    </row>
    <row r="47" spans="1:12" s="8" customFormat="1" ht="15" customHeight="1">
      <c r="A47" s="56"/>
      <c r="B47" s="75" t="s">
        <v>63</v>
      </c>
      <c r="C47" s="76"/>
      <c r="D47" s="28">
        <f t="shared" si="0"/>
        <v>541</v>
      </c>
      <c r="E47" s="20">
        <f>Sheet3!E46</f>
        <v>6</v>
      </c>
      <c r="F47" s="20">
        <f>Sheet3!F46</f>
        <v>535</v>
      </c>
      <c r="G47" s="28">
        <f t="shared" si="5"/>
        <v>522</v>
      </c>
      <c r="H47" s="20">
        <f>Sheet3!H46</f>
        <v>0</v>
      </c>
      <c r="I47" s="20">
        <f>Sheet3!I46</f>
        <v>522</v>
      </c>
      <c r="J47" s="29">
        <f t="shared" si="6"/>
        <v>3.6398467432950277</v>
      </c>
      <c r="K47" s="30" t="str">
        <f t="shared" si="7"/>
        <v>-</v>
      </c>
      <c r="L47" s="30">
        <f t="shared" si="8"/>
        <v>2.490421455938696</v>
      </c>
    </row>
    <row r="48" spans="1:12" s="8" customFormat="1" ht="15" customHeight="1">
      <c r="A48" s="33" t="s">
        <v>41</v>
      </c>
      <c r="B48" s="34"/>
      <c r="C48" s="35"/>
      <c r="D48" s="36">
        <f t="shared" si="0"/>
        <v>131</v>
      </c>
      <c r="E48" s="37">
        <f>Sheet3!E48</f>
        <v>54</v>
      </c>
      <c r="F48" s="37">
        <f>Sheet3!F48</f>
        <v>77</v>
      </c>
      <c r="G48" s="36">
        <f t="shared" si="5"/>
        <v>114</v>
      </c>
      <c r="H48" s="37">
        <f>Sheet3!H48</f>
        <v>52</v>
      </c>
      <c r="I48" s="37">
        <f>Sheet3!I48</f>
        <v>62</v>
      </c>
      <c r="J48" s="38">
        <f t="shared" si="6"/>
        <v>14.912280701754387</v>
      </c>
      <c r="K48" s="39">
        <f t="shared" si="7"/>
        <v>3.8461538461538547</v>
      </c>
      <c r="L48" s="39">
        <f t="shared" si="8"/>
        <v>24.193548387096776</v>
      </c>
    </row>
    <row r="49" spans="1:14" s="27" customFormat="1" ht="15" customHeight="1">
      <c r="A49" s="40" t="s">
        <v>42</v>
      </c>
      <c r="B49" s="41"/>
      <c r="C49" s="42"/>
      <c r="D49" s="36">
        <f t="shared" si="0"/>
        <v>1013655</v>
      </c>
      <c r="E49" s="43">
        <f>Sheet3!E49</f>
        <v>333557</v>
      </c>
      <c r="F49" s="43">
        <f>Sheet3!F49</f>
        <v>680098</v>
      </c>
      <c r="G49" s="36">
        <f t="shared" si="5"/>
        <v>926647</v>
      </c>
      <c r="H49" s="43">
        <f>Sheet3!H49</f>
        <v>314178</v>
      </c>
      <c r="I49" s="43">
        <f>Sheet3!I49</f>
        <v>612469</v>
      </c>
      <c r="J49" s="38">
        <f t="shared" si="6"/>
        <v>9.389551792645957</v>
      </c>
      <c r="K49" s="44">
        <f t="shared" si="7"/>
        <v>6.1681594510118565</v>
      </c>
      <c r="L49" s="44">
        <f t="shared" si="8"/>
        <v>11.042028249593038</v>
      </c>
      <c r="N49" s="45"/>
    </row>
    <row r="50" s="1" customFormat="1" ht="15" customHeight="1">
      <c r="A50" s="58" t="s">
        <v>72</v>
      </c>
    </row>
    <row r="51" s="1" customFormat="1" ht="15" customHeight="1">
      <c r="A51" s="58" t="s">
        <v>80</v>
      </c>
    </row>
  </sheetData>
  <sheetProtection/>
  <mergeCells count="36">
    <mergeCell ref="B42:C42"/>
    <mergeCell ref="B43:C43"/>
    <mergeCell ref="B37:C37"/>
    <mergeCell ref="B35:C35"/>
    <mergeCell ref="B39:C39"/>
    <mergeCell ref="B38:C38"/>
    <mergeCell ref="B19:C19"/>
    <mergeCell ref="B44:C44"/>
    <mergeCell ref="B47:C47"/>
    <mergeCell ref="B31:C31"/>
    <mergeCell ref="B30:C30"/>
    <mergeCell ref="B21:C21"/>
    <mergeCell ref="B22:C22"/>
    <mergeCell ref="B23:C23"/>
    <mergeCell ref="B32:C32"/>
    <mergeCell ref="B34:C34"/>
    <mergeCell ref="B46:C46"/>
    <mergeCell ref="B7:C7"/>
    <mergeCell ref="B25:C25"/>
    <mergeCell ref="B28:C28"/>
    <mergeCell ref="B29:C29"/>
    <mergeCell ref="B26:C26"/>
    <mergeCell ref="B9:C9"/>
    <mergeCell ref="B24:C24"/>
    <mergeCell ref="B8:C8"/>
    <mergeCell ref="B10:C10"/>
    <mergeCell ref="A1:L1"/>
    <mergeCell ref="B33:C33"/>
    <mergeCell ref="B36:C36"/>
    <mergeCell ref="B40:C40"/>
    <mergeCell ref="B6:C6"/>
    <mergeCell ref="B5:C5"/>
    <mergeCell ref="A2:C3"/>
    <mergeCell ref="D2:F2"/>
    <mergeCell ref="G2:I2"/>
    <mergeCell ref="J2:L2"/>
  </mergeCells>
  <printOptions horizontalCentered="1"/>
  <pageMargins left="0.3937007874015748" right="0.3937007874015748" top="0.31" bottom="0.1968503937007874" header="0.3937007874015748" footer="0.29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2018-04-20T02:36:41Z</cp:lastPrinted>
  <dcterms:created xsi:type="dcterms:W3CDTF">2000-09-20T06:55:14Z</dcterms:created>
  <dcterms:modified xsi:type="dcterms:W3CDTF">2018-04-25T01:10:03Z</dcterms:modified>
  <cp:category/>
  <cp:version/>
  <cp:contentType/>
  <cp:contentStatus/>
</cp:coreProperties>
</file>