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<sst xmlns="http://schemas.openxmlformats.org/spreadsheetml/2006/main" count="123" uniqueCount="81">
  <si>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</si>
  <si>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</si>
  <si>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</si>
  <si>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</si>
  <si>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</si>
  <si>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</si>
  <si>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</si>
  <si>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</si>
  <si>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</si>
  <si>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</si>
  <si>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</si>
  <si>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</si>
  <si>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</si>
  <si>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</si>
  <si>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</si>
  <si>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</si>
  <si>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</si>
  <si>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</si>
  <si>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</si>
  <si>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</si>
  <si>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</si>
  <si>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</si>
  <si>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</si>
  <si>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</si>
  <si>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</si>
  <si>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</si>
  <si>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</si>
  <si>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</si>
  <si>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</si>
  <si>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</si>
  <si>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</si>
  <si>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</si>
  <si>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</si>
  <si>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</si>
  <si>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</si>
  <si>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</si>
  <si>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</si>
  <si>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</si>
  <si>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</si>
  <si>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</si>
  <si>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</si>
  <si>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</si>
  <si>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</si>
  <si>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</si>
  <si>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</si>
  <si>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</si>
  <si>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</si>
  <si>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</si>
  <si>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</si>
  <si>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</si>
  <si>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</si>
  <si>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</si>
  <si>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</si>
  <si>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</si>
  <si>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</si>
  <si>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</si>
  <si>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</si>
  <si>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</si>
  <si>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</si>
  <si>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</si>
  <si>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</si>
  <si>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</si>
  <si>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</si>
  <si>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</si>
  <si>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</si>
  <si>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</si>
  <si>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</si>
  <si>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</si>
  <si>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</si>
  <si>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</si>
  <si>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</si>
  <si>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</si>
  <si>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</si>
  <si>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107</t>
  </si>
  <si>
    <t>April</t>
  </si>
  <si>
    <t>4</t>
  </si>
  <si>
    <t>韓國 Korea,Republic of</t>
  </si>
  <si>
    <t>美國 United States of America</t>
  </si>
  <si>
    <t>英國 United Kingdom</t>
  </si>
  <si>
    <t>俄羅斯 Russian Federation</t>
  </si>
  <si>
    <t>註2: 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</si>
</sst>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4" sqref="A4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zoomScalePageLayoutView="0" workbookViewId="0" topLeftCell="A25">
      <selection activeCell="P34" sqref="P34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4" t="str">
        <f>"表1-2  "&amp;Sheet1!A1&amp;"年"&amp;Sheet1!A4&amp;"月來臺旅客人數及成長率－按居住地分
Table 1-2 Visitor Arrivals by Residence,
 "&amp;Sheet1!A3&amp;", "&amp;Sheet1!A1+1911</f>
        <v>表1-2  107年4月來臺旅客人數及成長率－按居住地分
Table 1-2 Visitor Arrivals by Residence,
 April, 2018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27.75" customHeight="1">
      <c r="A2" s="65" t="s">
        <v>71</v>
      </c>
      <c r="B2" s="65"/>
      <c r="C2" s="65"/>
      <c r="D2" s="65" t="str">
        <f>Sheet1!A1&amp;"年"&amp;Sheet1!A4&amp;"月 "&amp;Sheet1!A3&amp;", "&amp;Sheet1!A1+1911</f>
        <v>107年4月 April, 2018</v>
      </c>
      <c r="E2" s="65"/>
      <c r="F2" s="65"/>
      <c r="G2" s="65" t="str">
        <f>Sheet1!A1-1&amp;"年"&amp;Sheet1!A4&amp;"月 "&amp;Sheet1!A3&amp;", "&amp;Sheet1!A1-1+1911</f>
        <v>106年4月 April, 2017</v>
      </c>
      <c r="H2" s="65"/>
      <c r="I2" s="65"/>
      <c r="J2" s="66" t="s">
        <v>68</v>
      </c>
      <c r="K2" s="66"/>
      <c r="L2" s="66"/>
    </row>
    <row r="3" spans="1:12" s="1" customFormat="1" ht="41.25" customHeight="1">
      <c r="A3" s="65"/>
      <c r="B3" s="65"/>
      <c r="C3" s="65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122583</v>
      </c>
      <c r="E4" s="3">
        <v>113041</v>
      </c>
      <c r="F4" s="3">
        <v>9542</v>
      </c>
      <c r="G4" s="3">
        <f aca="true" t="shared" si="1" ref="G4:G49">H4+I4</f>
        <v>190785</v>
      </c>
      <c r="H4" s="3">
        <v>176701</v>
      </c>
      <c r="I4" s="3">
        <v>14084</v>
      </c>
      <c r="J4" s="4">
        <f>IF(G4=0,"-",((D4/G4)-1)*100)</f>
        <v>-35.748093403569456</v>
      </c>
      <c r="K4" s="4">
        <f>IF(H4=0,"-",((E4/H4)-1)*100)</f>
        <v>-36.026960798184504</v>
      </c>
      <c r="L4" s="4">
        <f>IF(I4=0,"-",((F4/I4)-1)*100)</f>
        <v>-32.24936097699517</v>
      </c>
    </row>
    <row r="5" spans="1:12" s="1" customFormat="1" ht="15" customHeight="1">
      <c r="A5" s="62"/>
      <c r="B5" s="59" t="s">
        <v>49</v>
      </c>
      <c r="C5" s="60"/>
      <c r="D5" s="3">
        <f t="shared" si="0"/>
        <v>227749</v>
      </c>
      <c r="E5" s="3">
        <v>224550</v>
      </c>
      <c r="F5" s="3">
        <v>3199</v>
      </c>
      <c r="G5" s="3">
        <f t="shared" si="1"/>
        <v>214196</v>
      </c>
      <c r="H5" s="3">
        <v>210142</v>
      </c>
      <c r="I5" s="3">
        <v>4054</v>
      </c>
      <c r="J5" s="4">
        <f aca="true" t="shared" si="2" ref="J5:J49">IF(G5=0,"-",((D5/G5)-1)*100)</f>
        <v>6.327382397430381</v>
      </c>
      <c r="K5" s="4">
        <f aca="true" t="shared" si="3" ref="K5:K49">IF(H5=0,"-",((E5/H5)-1)*100)</f>
        <v>6.85631620523266</v>
      </c>
      <c r="L5" s="4">
        <f aca="true" t="shared" si="4" ref="L5:L49">IF(I5=0,"-",((F5/I5)-1)*100)</f>
        <v>-21.090281203749385</v>
      </c>
    </row>
    <row r="6" spans="1:12" s="1" customFormat="1" ht="15" customHeight="1">
      <c r="A6" s="62"/>
      <c r="B6" s="59" t="s">
        <v>6</v>
      </c>
      <c r="C6" s="60"/>
      <c r="D6" s="3">
        <f t="shared" si="0"/>
        <v>127138</v>
      </c>
      <c r="E6" s="3">
        <v>123</v>
      </c>
      <c r="F6" s="3">
        <v>127015</v>
      </c>
      <c r="G6" s="3">
        <f t="shared" si="1"/>
        <v>126712</v>
      </c>
      <c r="H6" s="3">
        <v>132</v>
      </c>
      <c r="I6" s="3">
        <v>126580</v>
      </c>
      <c r="J6" s="4">
        <f t="shared" si="2"/>
        <v>0.33619546688552493</v>
      </c>
      <c r="K6" s="4">
        <f t="shared" si="3"/>
        <v>-6.818181818181824</v>
      </c>
      <c r="L6" s="4">
        <f t="shared" si="4"/>
        <v>0.3436561858113363</v>
      </c>
    </row>
    <row r="7" spans="1:12" s="1" customFormat="1" ht="15" customHeight="1">
      <c r="A7" s="62"/>
      <c r="B7" s="59" t="s">
        <v>76</v>
      </c>
      <c r="C7" s="60"/>
      <c r="D7" s="3">
        <f t="shared" si="0"/>
        <v>66555</v>
      </c>
      <c r="E7" s="3">
        <v>316</v>
      </c>
      <c r="F7" s="3">
        <v>66239</v>
      </c>
      <c r="G7" s="3">
        <f t="shared" si="1"/>
        <v>84249</v>
      </c>
      <c r="H7" s="3">
        <v>312</v>
      </c>
      <c r="I7" s="3">
        <v>83937</v>
      </c>
      <c r="J7" s="4">
        <f t="shared" si="2"/>
        <v>-21.002029697681866</v>
      </c>
      <c r="K7" s="4">
        <f t="shared" si="3"/>
        <v>1.2820512820512775</v>
      </c>
      <c r="L7" s="4">
        <f t="shared" si="4"/>
        <v>-21.08486126499637</v>
      </c>
    </row>
    <row r="8" spans="1:12" s="1" customFormat="1" ht="15" customHeight="1">
      <c r="A8" s="62"/>
      <c r="B8" s="59" t="s">
        <v>7</v>
      </c>
      <c r="C8" s="60"/>
      <c r="D8" s="3">
        <f t="shared" si="0"/>
        <v>3465</v>
      </c>
      <c r="E8" s="3">
        <v>1</v>
      </c>
      <c r="F8" s="3">
        <v>3464</v>
      </c>
      <c r="G8" s="3">
        <f t="shared" si="1"/>
        <v>3083</v>
      </c>
      <c r="H8" s="3">
        <v>3</v>
      </c>
      <c r="I8" s="3">
        <v>3080</v>
      </c>
      <c r="J8" s="4">
        <f t="shared" si="2"/>
        <v>12.390528705806037</v>
      </c>
      <c r="K8" s="4">
        <f t="shared" si="3"/>
        <v>-66.66666666666667</v>
      </c>
      <c r="L8" s="4">
        <f t="shared" si="4"/>
        <v>12.467532467532472</v>
      </c>
    </row>
    <row r="9" spans="1:12" s="1" customFormat="1" ht="15" customHeight="1">
      <c r="A9" s="62"/>
      <c r="B9" s="59" t="s">
        <v>8</v>
      </c>
      <c r="C9" s="60"/>
      <c r="D9" s="3">
        <f t="shared" si="0"/>
        <v>2030</v>
      </c>
      <c r="E9" s="3">
        <v>5</v>
      </c>
      <c r="F9" s="3">
        <v>2025</v>
      </c>
      <c r="G9" s="3">
        <f t="shared" si="1"/>
        <v>1963</v>
      </c>
      <c r="H9" s="3">
        <v>11</v>
      </c>
      <c r="I9" s="3">
        <v>1952</v>
      </c>
      <c r="J9" s="4">
        <f t="shared" si="2"/>
        <v>3.413143148242481</v>
      </c>
      <c r="K9" s="4">
        <f t="shared" si="3"/>
        <v>-54.54545454545454</v>
      </c>
      <c r="L9" s="4">
        <f t="shared" si="4"/>
        <v>3.739754098360648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43957</v>
      </c>
      <c r="E10" s="3">
        <v>65</v>
      </c>
      <c r="F10" s="3">
        <v>43892</v>
      </c>
      <c r="G10" s="3">
        <f t="shared" si="1"/>
        <v>42931</v>
      </c>
      <c r="H10" s="3">
        <v>59</v>
      </c>
      <c r="I10" s="3">
        <v>42872</v>
      </c>
      <c r="J10" s="4">
        <f t="shared" si="2"/>
        <v>2.389881437655772</v>
      </c>
      <c r="K10" s="4">
        <f t="shared" si="3"/>
        <v>10.169491525423723</v>
      </c>
      <c r="L10" s="4">
        <f t="shared" si="4"/>
        <v>2.3791752192573234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35230</v>
      </c>
      <c r="E11" s="3">
        <v>23</v>
      </c>
      <c r="F11" s="3">
        <v>35207</v>
      </c>
      <c r="G11" s="3">
        <f t="shared" si="1"/>
        <v>34247</v>
      </c>
      <c r="H11" s="3">
        <v>24</v>
      </c>
      <c r="I11" s="3">
        <v>34223</v>
      </c>
      <c r="J11" s="4">
        <f t="shared" si="2"/>
        <v>2.8703244079773427</v>
      </c>
      <c r="K11" s="4">
        <f t="shared" si="3"/>
        <v>-4.1666666666666625</v>
      </c>
      <c r="L11" s="4">
        <f t="shared" si="4"/>
        <v>2.875259328521751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15431</v>
      </c>
      <c r="E12" s="3">
        <v>29</v>
      </c>
      <c r="F12" s="3">
        <v>15402</v>
      </c>
      <c r="G12" s="3">
        <f t="shared" si="1"/>
        <v>13601</v>
      </c>
      <c r="H12" s="3">
        <v>29</v>
      </c>
      <c r="I12" s="3">
        <v>13572</v>
      </c>
      <c r="J12" s="4">
        <f t="shared" si="2"/>
        <v>13.454893022571879</v>
      </c>
      <c r="K12" s="4">
        <f t="shared" si="3"/>
        <v>0</v>
      </c>
      <c r="L12" s="4">
        <f t="shared" si="4"/>
        <v>13.483642793987617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44851</v>
      </c>
      <c r="E13" s="3">
        <v>269</v>
      </c>
      <c r="F13" s="3">
        <v>44582</v>
      </c>
      <c r="G13" s="3">
        <f t="shared" si="1"/>
        <v>34000</v>
      </c>
      <c r="H13" s="3">
        <v>390</v>
      </c>
      <c r="I13" s="3">
        <v>33610</v>
      </c>
      <c r="J13" s="4">
        <f t="shared" si="2"/>
        <v>31.914705882352944</v>
      </c>
      <c r="K13" s="4">
        <f t="shared" si="3"/>
        <v>-31.025641025641026</v>
      </c>
      <c r="L13" s="4">
        <f t="shared" si="4"/>
        <v>32.645046117227004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34121</v>
      </c>
      <c r="E14" s="3">
        <v>67</v>
      </c>
      <c r="F14" s="3">
        <v>34054</v>
      </c>
      <c r="G14" s="3">
        <f t="shared" si="1"/>
        <v>34713</v>
      </c>
      <c r="H14" s="3">
        <v>71</v>
      </c>
      <c r="I14" s="3">
        <v>34642</v>
      </c>
      <c r="J14" s="4">
        <f t="shared" si="2"/>
        <v>-1.7054129576815624</v>
      </c>
      <c r="K14" s="4">
        <f t="shared" si="3"/>
        <v>-5.633802816901412</v>
      </c>
      <c r="L14" s="4">
        <f t="shared" si="4"/>
        <v>-1.697361584204149</v>
      </c>
    </row>
    <row r="15" spans="1:12" s="1" customFormat="1" ht="15" customHeight="1">
      <c r="A15" s="62"/>
      <c r="B15" s="62"/>
      <c r="C15" s="57" t="s">
        <v>65</v>
      </c>
      <c r="D15" s="3">
        <f t="shared" si="0"/>
        <v>47002</v>
      </c>
      <c r="E15" s="3">
        <v>281</v>
      </c>
      <c r="F15" s="3">
        <v>46721</v>
      </c>
      <c r="G15" s="3">
        <f t="shared" si="1"/>
        <v>33337</v>
      </c>
      <c r="H15" s="3">
        <v>217</v>
      </c>
      <c r="I15" s="3">
        <v>33120</v>
      </c>
      <c r="J15" s="4">
        <f t="shared" si="2"/>
        <v>40.99049104598493</v>
      </c>
      <c r="K15" s="4">
        <f t="shared" si="3"/>
        <v>29.493087557603694</v>
      </c>
      <c r="L15" s="4">
        <f t="shared" si="4"/>
        <v>41.06582125603864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5203</v>
      </c>
      <c r="E16" s="3">
        <v>34</v>
      </c>
      <c r="F16" s="3">
        <v>5169</v>
      </c>
      <c r="G16" s="3">
        <f t="shared" si="1"/>
        <v>3920</v>
      </c>
      <c r="H16" s="3">
        <v>29</v>
      </c>
      <c r="I16" s="3">
        <v>3891</v>
      </c>
      <c r="J16" s="4">
        <f t="shared" si="2"/>
        <v>32.7295918367347</v>
      </c>
      <c r="K16" s="4">
        <f t="shared" si="3"/>
        <v>17.24137931034482</v>
      </c>
      <c r="L16" s="4">
        <f t="shared" si="4"/>
        <v>32.84502698535081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225795</v>
      </c>
      <c r="E17" s="3">
        <v>768</v>
      </c>
      <c r="F17" s="3">
        <v>225027</v>
      </c>
      <c r="G17" s="3">
        <f t="shared" si="1"/>
        <v>196749</v>
      </c>
      <c r="H17" s="3">
        <v>819</v>
      </c>
      <c r="I17" s="3">
        <v>195930</v>
      </c>
      <c r="J17" s="4">
        <f t="shared" si="2"/>
        <v>14.762972111675277</v>
      </c>
      <c r="K17" s="4">
        <f t="shared" si="3"/>
        <v>-6.227106227106227</v>
      </c>
      <c r="L17" s="4">
        <f t="shared" si="4"/>
        <v>14.85071198897565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1392</v>
      </c>
      <c r="E18" s="3">
        <v>3</v>
      </c>
      <c r="F18" s="3">
        <v>1389</v>
      </c>
      <c r="G18" s="3">
        <f t="shared" si="1"/>
        <v>968</v>
      </c>
      <c r="H18" s="3">
        <v>3</v>
      </c>
      <c r="I18" s="3">
        <v>965</v>
      </c>
      <c r="J18" s="4">
        <f t="shared" si="2"/>
        <v>43.80165289256199</v>
      </c>
      <c r="K18" s="4">
        <f t="shared" si="3"/>
        <v>0</v>
      </c>
      <c r="L18" s="4">
        <f t="shared" si="4"/>
        <v>43.93782383419689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776707</v>
      </c>
      <c r="E19" s="3">
        <v>338807</v>
      </c>
      <c r="F19" s="3">
        <v>437900</v>
      </c>
      <c r="G19" s="3">
        <f t="shared" si="1"/>
        <v>818705</v>
      </c>
      <c r="H19" s="3">
        <v>388123</v>
      </c>
      <c r="I19" s="3">
        <v>430582</v>
      </c>
      <c r="J19" s="4">
        <f t="shared" si="2"/>
        <v>-5.129808661239399</v>
      </c>
      <c r="K19" s="4">
        <f t="shared" si="3"/>
        <v>-12.706281256199714</v>
      </c>
      <c r="L19" s="4">
        <f t="shared" si="4"/>
        <v>1.699560130242328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11156</v>
      </c>
      <c r="E20" s="3">
        <v>19</v>
      </c>
      <c r="F20" s="3">
        <v>11137</v>
      </c>
      <c r="G20" s="3">
        <f t="shared" si="1"/>
        <v>10328</v>
      </c>
      <c r="H20" s="3">
        <v>27</v>
      </c>
      <c r="I20" s="3">
        <v>10301</v>
      </c>
      <c r="J20" s="4">
        <f t="shared" si="2"/>
        <v>8.017041053446938</v>
      </c>
      <c r="K20" s="4">
        <f t="shared" si="3"/>
        <v>-29.629629629629626</v>
      </c>
      <c r="L20" s="4">
        <f t="shared" si="4"/>
        <v>8.11571692068731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49309</v>
      </c>
      <c r="E21" s="3">
        <v>357</v>
      </c>
      <c r="F21" s="3">
        <v>48952</v>
      </c>
      <c r="G21" s="3">
        <f t="shared" si="1"/>
        <v>50541</v>
      </c>
      <c r="H21" s="3">
        <v>344</v>
      </c>
      <c r="I21" s="3">
        <v>50197</v>
      </c>
      <c r="J21" s="4">
        <f t="shared" si="2"/>
        <v>-2.4376248985971793</v>
      </c>
      <c r="K21" s="4">
        <f t="shared" si="3"/>
        <v>3.779069767441867</v>
      </c>
      <c r="L21" s="4">
        <f t="shared" si="4"/>
        <v>-2.480227902065857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404</v>
      </c>
      <c r="E22" s="3">
        <v>2</v>
      </c>
      <c r="F22" s="3">
        <v>402</v>
      </c>
      <c r="G22" s="3">
        <f t="shared" si="1"/>
        <v>529</v>
      </c>
      <c r="H22" s="3">
        <v>2</v>
      </c>
      <c r="I22" s="3">
        <v>527</v>
      </c>
      <c r="J22" s="4">
        <f t="shared" si="2"/>
        <v>-23.629489603024577</v>
      </c>
      <c r="K22" s="4">
        <f t="shared" si="3"/>
        <v>0</v>
      </c>
      <c r="L22" s="4">
        <f t="shared" si="4"/>
        <v>-23.719165085388994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607</v>
      </c>
      <c r="E23" s="3">
        <v>27</v>
      </c>
      <c r="F23" s="3">
        <v>580</v>
      </c>
      <c r="G23" s="3">
        <f t="shared" si="1"/>
        <v>484</v>
      </c>
      <c r="H23" s="3">
        <v>23</v>
      </c>
      <c r="I23" s="3">
        <v>461</v>
      </c>
      <c r="J23" s="4">
        <f t="shared" si="2"/>
        <v>25.413223140495877</v>
      </c>
      <c r="K23" s="4">
        <f t="shared" si="3"/>
        <v>17.391304347826097</v>
      </c>
      <c r="L23" s="4">
        <f t="shared" si="4"/>
        <v>25.81344902386118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186</v>
      </c>
      <c r="E24" s="3">
        <v>8</v>
      </c>
      <c r="F24" s="3">
        <v>178</v>
      </c>
      <c r="G24" s="3">
        <f t="shared" si="1"/>
        <v>133</v>
      </c>
      <c r="H24" s="3">
        <v>5</v>
      </c>
      <c r="I24" s="3">
        <v>128</v>
      </c>
      <c r="J24" s="4">
        <f t="shared" si="2"/>
        <v>39.849624060150376</v>
      </c>
      <c r="K24" s="4">
        <f t="shared" si="3"/>
        <v>60.00000000000001</v>
      </c>
      <c r="L24" s="4">
        <f t="shared" si="4"/>
        <v>39.0625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1064</v>
      </c>
      <c r="E25" s="3">
        <v>20</v>
      </c>
      <c r="F25" s="3">
        <v>1044</v>
      </c>
      <c r="G25" s="3">
        <f t="shared" si="1"/>
        <v>1091</v>
      </c>
      <c r="H25" s="3">
        <v>23</v>
      </c>
      <c r="I25" s="3">
        <v>1068</v>
      </c>
      <c r="J25" s="4">
        <f t="shared" si="2"/>
        <v>-2.4747937671860676</v>
      </c>
      <c r="K25" s="4">
        <f t="shared" si="3"/>
        <v>-13.043478260869568</v>
      </c>
      <c r="L25" s="4">
        <f t="shared" si="4"/>
        <v>-2.2471910112359605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62726</v>
      </c>
      <c r="E26" s="3">
        <v>433</v>
      </c>
      <c r="F26" s="3">
        <v>62293</v>
      </c>
      <c r="G26" s="3">
        <f t="shared" si="1"/>
        <v>63106</v>
      </c>
      <c r="H26" s="3">
        <v>424</v>
      </c>
      <c r="I26" s="3">
        <v>62682</v>
      </c>
      <c r="J26" s="4">
        <f t="shared" si="2"/>
        <v>-0.6021614426520494</v>
      </c>
      <c r="K26" s="4">
        <f t="shared" si="3"/>
        <v>2.1226415094339535</v>
      </c>
      <c r="L26" s="4">
        <f t="shared" si="4"/>
        <v>-0.6205928336683542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683</v>
      </c>
      <c r="E27" s="3">
        <v>1</v>
      </c>
      <c r="F27" s="3">
        <v>682</v>
      </c>
      <c r="G27" s="3">
        <f t="shared" si="1"/>
        <v>736</v>
      </c>
      <c r="H27" s="3">
        <v>5</v>
      </c>
      <c r="I27" s="3">
        <v>731</v>
      </c>
      <c r="J27" s="4">
        <f t="shared" si="2"/>
        <v>-7.20108695652174</v>
      </c>
      <c r="K27" s="4">
        <f t="shared" si="3"/>
        <v>-80</v>
      </c>
      <c r="L27" s="4">
        <f t="shared" si="4"/>
        <v>-6.703146374829005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5393</v>
      </c>
      <c r="E28" s="3">
        <v>8</v>
      </c>
      <c r="F28" s="3">
        <v>5385</v>
      </c>
      <c r="G28" s="3">
        <f t="shared" si="1"/>
        <v>4591</v>
      </c>
      <c r="H28" s="3">
        <v>9</v>
      </c>
      <c r="I28" s="3">
        <v>4582</v>
      </c>
      <c r="J28" s="4">
        <f t="shared" si="2"/>
        <v>17.468961010673056</v>
      </c>
      <c r="K28" s="4">
        <f t="shared" si="3"/>
        <v>-11.111111111111116</v>
      </c>
      <c r="L28" s="4">
        <f t="shared" si="4"/>
        <v>17.525098210388478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5891</v>
      </c>
      <c r="E29" s="3">
        <v>8</v>
      </c>
      <c r="F29" s="3">
        <v>5883</v>
      </c>
      <c r="G29" s="3">
        <f t="shared" si="1"/>
        <v>7471</v>
      </c>
      <c r="H29" s="3">
        <v>12</v>
      </c>
      <c r="I29" s="3">
        <v>7459</v>
      </c>
      <c r="J29" s="4">
        <f t="shared" si="2"/>
        <v>-21.14844063713024</v>
      </c>
      <c r="K29" s="4">
        <f t="shared" si="3"/>
        <v>-33.333333333333336</v>
      </c>
      <c r="L29" s="4">
        <f t="shared" si="4"/>
        <v>-21.128837645797027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1632</v>
      </c>
      <c r="E30" s="3">
        <v>0</v>
      </c>
      <c r="F30" s="3">
        <v>1632</v>
      </c>
      <c r="G30" s="3">
        <f t="shared" si="1"/>
        <v>1435</v>
      </c>
      <c r="H30" s="3">
        <v>0</v>
      </c>
      <c r="I30" s="3">
        <v>1435</v>
      </c>
      <c r="J30" s="4">
        <f t="shared" si="2"/>
        <v>13.728222996515683</v>
      </c>
      <c r="K30" s="4" t="str">
        <f t="shared" si="3"/>
        <v>-</v>
      </c>
      <c r="L30" s="4">
        <f t="shared" si="4"/>
        <v>13.728222996515683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2153</v>
      </c>
      <c r="E31" s="3">
        <v>1</v>
      </c>
      <c r="F31" s="3">
        <v>2152</v>
      </c>
      <c r="G31" s="3">
        <f t="shared" si="1"/>
        <v>2397</v>
      </c>
      <c r="H31" s="3">
        <v>2</v>
      </c>
      <c r="I31" s="3">
        <v>2395</v>
      </c>
      <c r="J31" s="4">
        <f t="shared" si="2"/>
        <v>-10.179390905298291</v>
      </c>
      <c r="K31" s="4">
        <f t="shared" si="3"/>
        <v>-50</v>
      </c>
      <c r="L31" s="4">
        <f t="shared" si="4"/>
        <v>-10.146137787056364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1095</v>
      </c>
      <c r="E32" s="3">
        <v>4</v>
      </c>
      <c r="F32" s="3">
        <v>1091</v>
      </c>
      <c r="G32" s="3">
        <f t="shared" si="1"/>
        <v>1218</v>
      </c>
      <c r="H32" s="3">
        <v>6</v>
      </c>
      <c r="I32" s="3">
        <v>1212</v>
      </c>
      <c r="J32" s="4">
        <f t="shared" si="2"/>
        <v>-10.098522167487689</v>
      </c>
      <c r="K32" s="4">
        <f t="shared" si="3"/>
        <v>-33.333333333333336</v>
      </c>
      <c r="L32" s="4">
        <f t="shared" si="4"/>
        <v>-9.983498349834985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1071</v>
      </c>
      <c r="E33" s="3">
        <v>2</v>
      </c>
      <c r="F33" s="3">
        <v>1069</v>
      </c>
      <c r="G33" s="3">
        <f t="shared" si="1"/>
        <v>1051</v>
      </c>
      <c r="H33" s="3">
        <v>1</v>
      </c>
      <c r="I33" s="3">
        <v>1050</v>
      </c>
      <c r="J33" s="4">
        <f t="shared" si="2"/>
        <v>1.9029495718363432</v>
      </c>
      <c r="K33" s="4">
        <f t="shared" si="3"/>
        <v>100</v>
      </c>
      <c r="L33" s="4">
        <f t="shared" si="4"/>
        <v>1.8095238095238164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6542</v>
      </c>
      <c r="E34" s="3">
        <v>8</v>
      </c>
      <c r="F34" s="3">
        <v>6534</v>
      </c>
      <c r="G34" s="3">
        <f t="shared" si="1"/>
        <v>6571</v>
      </c>
      <c r="H34" s="3">
        <v>10</v>
      </c>
      <c r="I34" s="3">
        <v>6561</v>
      </c>
      <c r="J34" s="4">
        <f t="shared" si="2"/>
        <v>-0.44133313042155065</v>
      </c>
      <c r="K34" s="4">
        <f t="shared" si="3"/>
        <v>-19.999999999999996</v>
      </c>
      <c r="L34" s="4">
        <f t="shared" si="4"/>
        <v>-0.4115226337448541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869</v>
      </c>
      <c r="E35" s="3">
        <v>0</v>
      </c>
      <c r="F35" s="3">
        <v>869</v>
      </c>
      <c r="G35" s="3">
        <f t="shared" si="1"/>
        <v>734</v>
      </c>
      <c r="H35" s="3">
        <v>1</v>
      </c>
      <c r="I35" s="3">
        <v>733</v>
      </c>
      <c r="J35" s="4">
        <f t="shared" si="2"/>
        <v>18.392370572207085</v>
      </c>
      <c r="K35" s="4">
        <f t="shared" si="3"/>
        <v>-100</v>
      </c>
      <c r="L35" s="4">
        <f t="shared" si="4"/>
        <v>18.55388813096863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148</v>
      </c>
      <c r="E36" s="3">
        <v>0</v>
      </c>
      <c r="F36" s="3">
        <v>148</v>
      </c>
      <c r="G36" s="3">
        <f t="shared" si="1"/>
        <v>164</v>
      </c>
      <c r="H36" s="3">
        <v>0</v>
      </c>
      <c r="I36" s="3">
        <v>164</v>
      </c>
      <c r="J36" s="4">
        <f t="shared" si="2"/>
        <v>-9.756097560975608</v>
      </c>
      <c r="K36" s="4" t="str">
        <f t="shared" si="3"/>
        <v>-</v>
      </c>
      <c r="L36" s="4">
        <f t="shared" si="4"/>
        <v>-9.756097560975608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852</v>
      </c>
      <c r="E37" s="3">
        <v>3</v>
      </c>
      <c r="F37" s="3">
        <v>849</v>
      </c>
      <c r="G37" s="3">
        <f t="shared" si="1"/>
        <v>837</v>
      </c>
      <c r="H37" s="3">
        <v>0</v>
      </c>
      <c r="I37" s="3">
        <v>837</v>
      </c>
      <c r="J37" s="4">
        <f t="shared" si="2"/>
        <v>1.7921146953405076</v>
      </c>
      <c r="K37" s="4" t="str">
        <f t="shared" si="3"/>
        <v>-</v>
      </c>
      <c r="L37" s="4">
        <f t="shared" si="4"/>
        <v>1.4336917562723928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750</v>
      </c>
      <c r="E38" s="3">
        <v>0</v>
      </c>
      <c r="F38" s="3">
        <v>750</v>
      </c>
      <c r="G38" s="3">
        <f t="shared" si="1"/>
        <v>674</v>
      </c>
      <c r="H38" s="3">
        <v>0</v>
      </c>
      <c r="I38" s="3">
        <v>674</v>
      </c>
      <c r="J38" s="4">
        <f t="shared" si="2"/>
        <v>11.275964391691385</v>
      </c>
      <c r="K38" s="4" t="str">
        <f t="shared" si="3"/>
        <v>-</v>
      </c>
      <c r="L38" s="4">
        <f t="shared" si="4"/>
        <v>11.275964391691385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4885</v>
      </c>
      <c r="E39" s="3">
        <v>0</v>
      </c>
      <c r="F39" s="3">
        <v>4885</v>
      </c>
      <c r="G39" s="3">
        <f t="shared" si="1"/>
        <v>4377</v>
      </c>
      <c r="H39" s="3">
        <v>2</v>
      </c>
      <c r="I39" s="3">
        <v>4375</v>
      </c>
      <c r="J39" s="4">
        <f t="shared" si="2"/>
        <v>11.606122915238748</v>
      </c>
      <c r="K39" s="4">
        <f t="shared" si="3"/>
        <v>-100</v>
      </c>
      <c r="L39" s="4">
        <f t="shared" si="4"/>
        <v>11.657142857142855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31964</v>
      </c>
      <c r="E40" s="3">
        <v>35</v>
      </c>
      <c r="F40" s="3">
        <v>31929</v>
      </c>
      <c r="G40" s="3">
        <f t="shared" si="1"/>
        <v>32256</v>
      </c>
      <c r="H40" s="3">
        <v>48</v>
      </c>
      <c r="I40" s="3">
        <v>32208</v>
      </c>
      <c r="J40" s="4">
        <f t="shared" si="2"/>
        <v>-0.9052579365079416</v>
      </c>
      <c r="K40" s="4">
        <f t="shared" si="3"/>
        <v>-27.083333333333336</v>
      </c>
      <c r="L40" s="4">
        <f t="shared" si="4"/>
        <v>-0.8662444113263779</v>
      </c>
    </row>
    <row r="41" spans="1:12" s="1" customFormat="1" ht="15" customHeight="1">
      <c r="A41" s="71" t="s">
        <v>4</v>
      </c>
      <c r="B41" s="59" t="s">
        <v>34</v>
      </c>
      <c r="C41" s="60"/>
      <c r="D41" s="3">
        <f t="shared" si="0"/>
        <v>8819</v>
      </c>
      <c r="E41" s="3">
        <v>18</v>
      </c>
      <c r="F41" s="3">
        <v>8801</v>
      </c>
      <c r="G41" s="3">
        <f t="shared" si="1"/>
        <v>9944</v>
      </c>
      <c r="H41" s="3">
        <v>29</v>
      </c>
      <c r="I41" s="3">
        <v>9915</v>
      </c>
      <c r="J41" s="4">
        <f t="shared" si="2"/>
        <v>-11.313354786806118</v>
      </c>
      <c r="K41" s="4">
        <f t="shared" si="3"/>
        <v>-37.93103448275862</v>
      </c>
      <c r="L41" s="4">
        <f t="shared" si="4"/>
        <v>-11.235501765002521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1487</v>
      </c>
      <c r="E42" s="3">
        <v>3</v>
      </c>
      <c r="F42" s="3">
        <v>1484</v>
      </c>
      <c r="G42" s="3">
        <f t="shared" si="1"/>
        <v>1467</v>
      </c>
      <c r="H42" s="3">
        <v>5</v>
      </c>
      <c r="I42" s="3">
        <v>1462</v>
      </c>
      <c r="J42" s="4">
        <f t="shared" si="2"/>
        <v>1.363326516700747</v>
      </c>
      <c r="K42" s="4">
        <f t="shared" si="3"/>
        <v>-40</v>
      </c>
      <c r="L42" s="4">
        <f t="shared" si="4"/>
        <v>1.5047879616963078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180</v>
      </c>
      <c r="E43" s="3">
        <v>2</v>
      </c>
      <c r="F43" s="3">
        <v>178</v>
      </c>
      <c r="G43" s="3">
        <f t="shared" si="1"/>
        <v>316</v>
      </c>
      <c r="H43" s="3">
        <v>2</v>
      </c>
      <c r="I43" s="3">
        <v>314</v>
      </c>
      <c r="J43" s="4">
        <f t="shared" si="2"/>
        <v>-43.0379746835443</v>
      </c>
      <c r="K43" s="4">
        <f t="shared" si="3"/>
        <v>0</v>
      </c>
      <c r="L43" s="4">
        <f t="shared" si="4"/>
        <v>-43.31210191082803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10486</v>
      </c>
      <c r="E44" s="3">
        <v>23</v>
      </c>
      <c r="F44" s="3">
        <v>10463</v>
      </c>
      <c r="G44" s="3">
        <f t="shared" si="1"/>
        <v>11727</v>
      </c>
      <c r="H44" s="3">
        <v>36</v>
      </c>
      <c r="I44" s="3">
        <v>11691</v>
      </c>
      <c r="J44" s="4">
        <f t="shared" si="2"/>
        <v>-10.582416645348335</v>
      </c>
      <c r="K44" s="4">
        <f t="shared" si="3"/>
        <v>-36.111111111111114</v>
      </c>
      <c r="L44" s="4">
        <f t="shared" si="4"/>
        <v>-10.503806346762467</v>
      </c>
    </row>
    <row r="45" spans="1:12" s="1" customFormat="1" ht="24.75" customHeight="1">
      <c r="A45" s="71" t="s">
        <v>5</v>
      </c>
      <c r="B45" s="59" t="s">
        <v>38</v>
      </c>
      <c r="C45" s="60"/>
      <c r="D45" s="3">
        <f t="shared" si="0"/>
        <v>536</v>
      </c>
      <c r="E45" s="3">
        <v>14</v>
      </c>
      <c r="F45" s="3">
        <v>522</v>
      </c>
      <c r="G45" s="3">
        <f t="shared" si="1"/>
        <v>428</v>
      </c>
      <c r="H45" s="3">
        <v>13</v>
      </c>
      <c r="I45" s="3">
        <v>415</v>
      </c>
      <c r="J45" s="4">
        <f t="shared" si="2"/>
        <v>25.233644859813076</v>
      </c>
      <c r="K45" s="4">
        <f t="shared" si="3"/>
        <v>7.692307692307687</v>
      </c>
      <c r="L45" s="4">
        <f t="shared" si="4"/>
        <v>25.78313253012048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550</v>
      </c>
      <c r="E46" s="3">
        <v>6</v>
      </c>
      <c r="F46" s="3">
        <v>544</v>
      </c>
      <c r="G46" s="3">
        <f t="shared" si="1"/>
        <v>501</v>
      </c>
      <c r="H46" s="3">
        <v>2</v>
      </c>
      <c r="I46" s="3">
        <v>499</v>
      </c>
      <c r="J46" s="4">
        <f t="shared" si="2"/>
        <v>9.78043912175648</v>
      </c>
      <c r="K46" s="4">
        <f t="shared" si="3"/>
        <v>200</v>
      </c>
      <c r="L46" s="4">
        <f t="shared" si="4"/>
        <v>9.018036072144287</v>
      </c>
    </row>
    <row r="47" spans="1:12" s="1" customFormat="1" ht="19.5" customHeight="1">
      <c r="A47" s="63"/>
      <c r="B47" s="68" t="s">
        <v>40</v>
      </c>
      <c r="C47" s="69"/>
      <c r="D47" s="3">
        <f t="shared" si="0"/>
        <v>1086</v>
      </c>
      <c r="E47" s="3">
        <v>20</v>
      </c>
      <c r="F47" s="3">
        <v>1066</v>
      </c>
      <c r="G47" s="3">
        <f t="shared" si="1"/>
        <v>929</v>
      </c>
      <c r="H47" s="3">
        <v>15</v>
      </c>
      <c r="I47" s="3">
        <v>914</v>
      </c>
      <c r="J47" s="4">
        <f t="shared" si="2"/>
        <v>16.899892357373524</v>
      </c>
      <c r="K47" s="4">
        <f t="shared" si="3"/>
        <v>33.33333333333333</v>
      </c>
      <c r="L47" s="4">
        <f t="shared" si="4"/>
        <v>16.630196936542664</v>
      </c>
    </row>
    <row r="48" spans="1:12" s="1" customFormat="1" ht="15" customHeight="1">
      <c r="A48" s="46"/>
      <c r="B48" s="70" t="s">
        <v>41</v>
      </c>
      <c r="C48" s="69"/>
      <c r="D48" s="3">
        <f t="shared" si="0"/>
        <v>103</v>
      </c>
      <c r="E48" s="3">
        <v>46</v>
      </c>
      <c r="F48" s="3">
        <v>57</v>
      </c>
      <c r="G48" s="3">
        <f t="shared" si="1"/>
        <v>90</v>
      </c>
      <c r="H48" s="3">
        <v>46</v>
      </c>
      <c r="I48" s="3">
        <v>44</v>
      </c>
      <c r="J48" s="4">
        <f t="shared" si="2"/>
        <v>14.444444444444438</v>
      </c>
      <c r="K48" s="4">
        <f t="shared" si="3"/>
        <v>0</v>
      </c>
      <c r="L48" s="4">
        <f t="shared" si="4"/>
        <v>29.54545454545454</v>
      </c>
    </row>
    <row r="49" spans="1:12" s="1" customFormat="1" ht="15" customHeight="1">
      <c r="A49" s="47"/>
      <c r="B49" s="67" t="s">
        <v>42</v>
      </c>
      <c r="C49" s="60"/>
      <c r="D49" s="3">
        <f t="shared" si="0"/>
        <v>883072</v>
      </c>
      <c r="E49" s="3">
        <v>339364</v>
      </c>
      <c r="F49" s="3">
        <v>543708</v>
      </c>
      <c r="G49" s="3">
        <f t="shared" si="1"/>
        <v>926813</v>
      </c>
      <c r="H49" s="3">
        <v>388692</v>
      </c>
      <c r="I49" s="3">
        <v>538121</v>
      </c>
      <c r="J49" s="4">
        <f t="shared" si="2"/>
        <v>-4.719506523969774</v>
      </c>
      <c r="K49" s="4">
        <f t="shared" si="3"/>
        <v>-12.69076801169049</v>
      </c>
      <c r="L49" s="4">
        <f t="shared" si="4"/>
        <v>1.0382423283982645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1"/>
  <sheetViews>
    <sheetView view="pageBreakPreview" zoomScaleSheetLayoutView="100" zoomScalePageLayoutView="0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47" sqref="R47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107年4月來臺旅客人數及成長率－按居住地分
Table 1-2 Visitor Arrivals by Residence,
 April, 2018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107年4月 April, 2018</v>
      </c>
      <c r="E2" s="81"/>
      <c r="F2" s="81"/>
      <c r="G2" s="81" t="str">
        <f>Sheet3!G2</f>
        <v>106年4月 April, 2017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776707</v>
      </c>
      <c r="E4" s="13">
        <f>Sheet3!E19</f>
        <v>338807</v>
      </c>
      <c r="F4" s="13">
        <f>Sheet3!F19</f>
        <v>437900</v>
      </c>
      <c r="G4" s="14">
        <f aca="true" t="shared" si="1" ref="G4:G19">H4+I4</f>
        <v>818705</v>
      </c>
      <c r="H4" s="13">
        <f>Sheet3!H19</f>
        <v>388123</v>
      </c>
      <c r="I4" s="13">
        <f>Sheet3!I19</f>
        <v>430582</v>
      </c>
      <c r="J4" s="15">
        <f aca="true" t="shared" si="2" ref="J4:J19">IF(G4=0,"-",((D4/G4)-1)*100)</f>
        <v>-5.129808661239399</v>
      </c>
      <c r="K4" s="16">
        <f aca="true" t="shared" si="3" ref="K4:K19">IF(H4=0,"-",((E4/H4)-1)*100)</f>
        <v>-12.706281256199714</v>
      </c>
      <c r="L4" s="16">
        <f aca="true" t="shared" si="4" ref="L4:L19">IF(I4=0,"-",((F4/I4)-1)*100)</f>
        <v>1.699560130242328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122583</v>
      </c>
      <c r="E5" s="20">
        <f>Sheet3!E4</f>
        <v>113041</v>
      </c>
      <c r="F5" s="20">
        <f>Sheet3!F4</f>
        <v>9542</v>
      </c>
      <c r="G5" s="19">
        <f t="shared" si="1"/>
        <v>190785</v>
      </c>
      <c r="H5" s="20">
        <f>Sheet3!H4</f>
        <v>176701</v>
      </c>
      <c r="I5" s="20">
        <f>Sheet3!I4</f>
        <v>14084</v>
      </c>
      <c r="J5" s="21">
        <f t="shared" si="2"/>
        <v>-35.748093403569456</v>
      </c>
      <c r="K5" s="22">
        <f t="shared" si="3"/>
        <v>-36.026960798184504</v>
      </c>
      <c r="L5" s="22">
        <f t="shared" si="4"/>
        <v>-32.24936097699517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227749</v>
      </c>
      <c r="E6" s="20">
        <f>Sheet3!E5</f>
        <v>224550</v>
      </c>
      <c r="F6" s="20">
        <f>Sheet3!F5</f>
        <v>3199</v>
      </c>
      <c r="G6" s="23">
        <f t="shared" si="1"/>
        <v>214196</v>
      </c>
      <c r="H6" s="20">
        <f>Sheet3!H5</f>
        <v>210142</v>
      </c>
      <c r="I6" s="20">
        <f>Sheet3!I5</f>
        <v>4054</v>
      </c>
      <c r="J6" s="21">
        <f t="shared" si="2"/>
        <v>6.327382397430381</v>
      </c>
      <c r="K6" s="22">
        <f t="shared" si="3"/>
        <v>6.85631620523266</v>
      </c>
      <c r="L6" s="22">
        <f t="shared" si="4"/>
        <v>-21.090281203749385</v>
      </c>
    </row>
    <row r="7" spans="1:12" s="8" customFormat="1" ht="15" customHeight="1">
      <c r="A7" s="48"/>
      <c r="B7" s="73" t="s">
        <v>6</v>
      </c>
      <c r="C7" s="74"/>
      <c r="D7" s="19">
        <f t="shared" si="0"/>
        <v>127138</v>
      </c>
      <c r="E7" s="20">
        <f>Sheet3!E6</f>
        <v>123</v>
      </c>
      <c r="F7" s="20">
        <f>Sheet3!F6</f>
        <v>127015</v>
      </c>
      <c r="G7" s="19">
        <f t="shared" si="1"/>
        <v>126712</v>
      </c>
      <c r="H7" s="20">
        <f>Sheet3!H6</f>
        <v>132</v>
      </c>
      <c r="I7" s="20">
        <f>Sheet3!I6</f>
        <v>126580</v>
      </c>
      <c r="J7" s="21">
        <f t="shared" si="2"/>
        <v>0.33619546688552493</v>
      </c>
      <c r="K7" s="22">
        <f t="shared" si="3"/>
        <v>-6.818181818181824</v>
      </c>
      <c r="L7" s="22">
        <f t="shared" si="4"/>
        <v>0.3436561858113363</v>
      </c>
    </row>
    <row r="8" spans="1:12" s="8" customFormat="1" ht="15" customHeight="1">
      <c r="A8" s="48"/>
      <c r="B8" s="73" t="s">
        <v>70</v>
      </c>
      <c r="C8" s="74"/>
      <c r="D8" s="19">
        <f t="shared" si="0"/>
        <v>66555</v>
      </c>
      <c r="E8" s="20">
        <f>Sheet3!E7</f>
        <v>316</v>
      </c>
      <c r="F8" s="20">
        <f>Sheet3!F7</f>
        <v>66239</v>
      </c>
      <c r="G8" s="19">
        <f t="shared" si="1"/>
        <v>84249</v>
      </c>
      <c r="H8" s="20">
        <f>Sheet3!H7</f>
        <v>312</v>
      </c>
      <c r="I8" s="20">
        <f>Sheet3!I7</f>
        <v>83937</v>
      </c>
      <c r="J8" s="21">
        <f t="shared" si="2"/>
        <v>-21.002029697681866</v>
      </c>
      <c r="K8" s="22">
        <f t="shared" si="3"/>
        <v>1.2820512820512775</v>
      </c>
      <c r="L8" s="22">
        <f t="shared" si="4"/>
        <v>-21.08486126499637</v>
      </c>
    </row>
    <row r="9" spans="1:12" s="8" customFormat="1" ht="15" customHeight="1">
      <c r="A9" s="48"/>
      <c r="B9" s="73" t="s">
        <v>7</v>
      </c>
      <c r="C9" s="74"/>
      <c r="D9" s="19">
        <f t="shared" si="0"/>
        <v>3465</v>
      </c>
      <c r="E9" s="20">
        <f>Sheet3!E8</f>
        <v>1</v>
      </c>
      <c r="F9" s="20">
        <f>Sheet3!F8</f>
        <v>3464</v>
      </c>
      <c r="G9" s="19">
        <f t="shared" si="1"/>
        <v>3083</v>
      </c>
      <c r="H9" s="20">
        <f>Sheet3!H8</f>
        <v>3</v>
      </c>
      <c r="I9" s="20">
        <f>Sheet3!I8</f>
        <v>3080</v>
      </c>
      <c r="J9" s="21">
        <f t="shared" si="2"/>
        <v>12.390528705806037</v>
      </c>
      <c r="K9" s="22">
        <f t="shared" si="3"/>
        <v>-66.66666666666667</v>
      </c>
      <c r="L9" s="22">
        <f t="shared" si="4"/>
        <v>12.467532467532472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2030</v>
      </c>
      <c r="E10" s="20">
        <f>Sheet3!E9</f>
        <v>5</v>
      </c>
      <c r="F10" s="20">
        <f>Sheet3!F9</f>
        <v>2025</v>
      </c>
      <c r="G10" s="19">
        <f t="shared" si="1"/>
        <v>1963</v>
      </c>
      <c r="H10" s="20">
        <f>Sheet3!H9</f>
        <v>11</v>
      </c>
      <c r="I10" s="20">
        <f>Sheet3!I9</f>
        <v>1952</v>
      </c>
      <c r="J10" s="21">
        <f t="shared" si="2"/>
        <v>3.413143148242481</v>
      </c>
      <c r="K10" s="22">
        <f t="shared" si="3"/>
        <v>-54.54545454545454</v>
      </c>
      <c r="L10" s="22">
        <f t="shared" si="4"/>
        <v>3.739754098360648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225795</v>
      </c>
      <c r="E11" s="20">
        <f>Sheet3!E17</f>
        <v>768</v>
      </c>
      <c r="F11" s="20">
        <f>Sheet3!F17</f>
        <v>225027</v>
      </c>
      <c r="G11" s="19">
        <f t="shared" si="1"/>
        <v>196749</v>
      </c>
      <c r="H11" s="20">
        <f>Sheet3!H17</f>
        <v>819</v>
      </c>
      <c r="I11" s="20">
        <f>Sheet3!I17</f>
        <v>195930</v>
      </c>
      <c r="J11" s="21">
        <f t="shared" si="2"/>
        <v>14.762972111675277</v>
      </c>
      <c r="K11" s="22">
        <f t="shared" si="3"/>
        <v>-6.227106227106227</v>
      </c>
      <c r="L11" s="22">
        <f t="shared" si="4"/>
        <v>14.85071198897565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43957</v>
      </c>
      <c r="E12" s="20">
        <f>Sheet3!E10</f>
        <v>65</v>
      </c>
      <c r="F12" s="20">
        <f>Sheet3!F10</f>
        <v>43892</v>
      </c>
      <c r="G12" s="19">
        <f t="shared" si="1"/>
        <v>42931</v>
      </c>
      <c r="H12" s="20">
        <f>Sheet3!H10</f>
        <v>59</v>
      </c>
      <c r="I12" s="20">
        <f>Sheet3!I10</f>
        <v>42872</v>
      </c>
      <c r="J12" s="21">
        <f t="shared" si="2"/>
        <v>2.389881437655772</v>
      </c>
      <c r="K12" s="22">
        <f t="shared" si="3"/>
        <v>10.169491525423723</v>
      </c>
      <c r="L12" s="22">
        <f t="shared" si="4"/>
        <v>2.3791752192573234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35230</v>
      </c>
      <c r="E13" s="20">
        <f>Sheet3!E11</f>
        <v>23</v>
      </c>
      <c r="F13" s="20">
        <f>Sheet3!F11</f>
        <v>35207</v>
      </c>
      <c r="G13" s="19">
        <f t="shared" si="1"/>
        <v>34247</v>
      </c>
      <c r="H13" s="20">
        <f>Sheet3!H11</f>
        <v>24</v>
      </c>
      <c r="I13" s="20">
        <f>Sheet3!I11</f>
        <v>34223</v>
      </c>
      <c r="J13" s="21">
        <f t="shared" si="2"/>
        <v>2.8703244079773427</v>
      </c>
      <c r="K13" s="22">
        <f t="shared" si="3"/>
        <v>-4.1666666666666625</v>
      </c>
      <c r="L13" s="22">
        <f t="shared" si="4"/>
        <v>2.875259328521751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15431</v>
      </c>
      <c r="E14" s="20">
        <f>Sheet3!E12</f>
        <v>29</v>
      </c>
      <c r="F14" s="20">
        <f>Sheet3!F12</f>
        <v>15402</v>
      </c>
      <c r="G14" s="19">
        <f t="shared" si="1"/>
        <v>13601</v>
      </c>
      <c r="H14" s="20">
        <f>Sheet3!H12</f>
        <v>29</v>
      </c>
      <c r="I14" s="20">
        <f>Sheet3!I12</f>
        <v>13572</v>
      </c>
      <c r="J14" s="21">
        <f t="shared" si="2"/>
        <v>13.454893022571879</v>
      </c>
      <c r="K14" s="22">
        <f t="shared" si="3"/>
        <v>0</v>
      </c>
      <c r="L14" s="22">
        <f t="shared" si="4"/>
        <v>13.483642793987617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44851</v>
      </c>
      <c r="E15" s="20">
        <f>Sheet3!E13</f>
        <v>269</v>
      </c>
      <c r="F15" s="20">
        <f>Sheet3!F13</f>
        <v>44582</v>
      </c>
      <c r="G15" s="19">
        <f t="shared" si="1"/>
        <v>34000</v>
      </c>
      <c r="H15" s="20">
        <f>Sheet3!H13</f>
        <v>390</v>
      </c>
      <c r="I15" s="20">
        <f>Sheet3!I13</f>
        <v>33610</v>
      </c>
      <c r="J15" s="21">
        <f t="shared" si="2"/>
        <v>31.914705882352944</v>
      </c>
      <c r="K15" s="22">
        <f t="shared" si="3"/>
        <v>-31.025641025641026</v>
      </c>
      <c r="L15" s="22">
        <f t="shared" si="4"/>
        <v>32.645046117227004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34121</v>
      </c>
      <c r="E16" s="20">
        <f>Sheet3!E14</f>
        <v>67</v>
      </c>
      <c r="F16" s="20">
        <f>Sheet3!F14</f>
        <v>34054</v>
      </c>
      <c r="G16" s="19">
        <f t="shared" si="1"/>
        <v>34713</v>
      </c>
      <c r="H16" s="20">
        <f>Sheet3!H14</f>
        <v>71</v>
      </c>
      <c r="I16" s="20">
        <f>Sheet3!I14</f>
        <v>34642</v>
      </c>
      <c r="J16" s="21">
        <f t="shared" si="2"/>
        <v>-1.7054129576815624</v>
      </c>
      <c r="K16" s="22">
        <f t="shared" si="3"/>
        <v>-5.633802816901412</v>
      </c>
      <c r="L16" s="22">
        <f t="shared" si="4"/>
        <v>-1.697361584204149</v>
      </c>
    </row>
    <row r="17" spans="1:12" s="8" customFormat="1" ht="15" customHeight="1">
      <c r="A17" s="48"/>
      <c r="B17" s="50"/>
      <c r="C17" s="18" t="s">
        <v>64</v>
      </c>
      <c r="D17" s="19">
        <f>E17+F17</f>
        <v>47002</v>
      </c>
      <c r="E17" s="20">
        <f>Sheet3!E15</f>
        <v>281</v>
      </c>
      <c r="F17" s="20">
        <f>Sheet3!F15</f>
        <v>46721</v>
      </c>
      <c r="G17" s="19">
        <f>H17+I17</f>
        <v>33337</v>
      </c>
      <c r="H17" s="20">
        <f>Sheet3!H15</f>
        <v>217</v>
      </c>
      <c r="I17" s="20">
        <f>Sheet3!I15</f>
        <v>33120</v>
      </c>
      <c r="J17" s="21">
        <f>IF(G17=0,"-",((D17/G17)-1)*100)</f>
        <v>40.99049104598493</v>
      </c>
      <c r="K17" s="22">
        <f>IF(H17=0,"-",((E17/H17)-1)*100)</f>
        <v>29.493087557603694</v>
      </c>
      <c r="L17" s="22">
        <f>IF(I17=0,"-",((F17/I17)-1)*100)</f>
        <v>41.06582125603864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5203</v>
      </c>
      <c r="E18" s="20">
        <f>Sheet3!E16</f>
        <v>34</v>
      </c>
      <c r="F18" s="20">
        <f>Sheet3!F16</f>
        <v>5169</v>
      </c>
      <c r="G18" s="19">
        <f t="shared" si="1"/>
        <v>3920</v>
      </c>
      <c r="H18" s="20">
        <f>Sheet3!H16</f>
        <v>29</v>
      </c>
      <c r="I18" s="20">
        <f>Sheet3!I16</f>
        <v>3891</v>
      </c>
      <c r="J18" s="21">
        <f t="shared" si="2"/>
        <v>32.7295918367347</v>
      </c>
      <c r="K18" s="22">
        <f t="shared" si="3"/>
        <v>17.24137931034482</v>
      </c>
      <c r="L18" s="22">
        <f t="shared" si="4"/>
        <v>32.84502698535081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1392</v>
      </c>
      <c r="E19" s="20">
        <f>Sheet3!E18</f>
        <v>3</v>
      </c>
      <c r="F19" s="20">
        <f>Sheet3!F18</f>
        <v>1389</v>
      </c>
      <c r="G19" s="19">
        <f t="shared" si="1"/>
        <v>968</v>
      </c>
      <c r="H19" s="20">
        <f>Sheet3!H18</f>
        <v>3</v>
      </c>
      <c r="I19" s="20">
        <f>Sheet3!I18</f>
        <v>965</v>
      </c>
      <c r="J19" s="21">
        <f t="shared" si="2"/>
        <v>43.80165289256199</v>
      </c>
      <c r="K19" s="22">
        <f t="shared" si="3"/>
        <v>0</v>
      </c>
      <c r="L19" s="22">
        <f t="shared" si="4"/>
        <v>43.93782383419689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62726</v>
      </c>
      <c r="E20" s="13">
        <f>Sheet3!E26</f>
        <v>433</v>
      </c>
      <c r="F20" s="13">
        <f>Sheet3!F26</f>
        <v>62293</v>
      </c>
      <c r="G20" s="14">
        <f aca="true" t="shared" si="5" ref="G20:G49">H20+I20</f>
        <v>63106</v>
      </c>
      <c r="H20" s="13">
        <f>Sheet3!H26</f>
        <v>424</v>
      </c>
      <c r="I20" s="13">
        <f>Sheet3!I26</f>
        <v>62682</v>
      </c>
      <c r="J20" s="15">
        <f aca="true" t="shared" si="6" ref="J20:J49">IF(G20=0,"-",((D20/G20)-1)*100)</f>
        <v>-0.6021614426520494</v>
      </c>
      <c r="K20" s="16">
        <f aca="true" t="shared" si="7" ref="K20:K49">IF(H20=0,"-",((E20/H20)-1)*100)</f>
        <v>2.1226415094339535</v>
      </c>
      <c r="L20" s="16">
        <f aca="true" t="shared" si="8" ref="L20:L49">IF(I20=0,"-",((F20/I20)-1)*100)</f>
        <v>-0.6205928336683542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11156</v>
      </c>
      <c r="E21" s="20">
        <f>Sheet3!E20</f>
        <v>19</v>
      </c>
      <c r="F21" s="20">
        <f>Sheet3!F20</f>
        <v>11137</v>
      </c>
      <c r="G21" s="19">
        <f t="shared" si="5"/>
        <v>10328</v>
      </c>
      <c r="H21" s="20">
        <f>Sheet3!H20</f>
        <v>27</v>
      </c>
      <c r="I21" s="20">
        <f>Sheet3!I20</f>
        <v>10301</v>
      </c>
      <c r="J21" s="21">
        <f t="shared" si="6"/>
        <v>8.017041053446938</v>
      </c>
      <c r="K21" s="22">
        <f t="shared" si="7"/>
        <v>-29.629629629629626</v>
      </c>
      <c r="L21" s="22">
        <f t="shared" si="8"/>
        <v>8.11571692068731</v>
      </c>
    </row>
    <row r="22" spans="1:12" s="8" customFormat="1" ht="15" customHeight="1">
      <c r="A22" s="48"/>
      <c r="B22" s="73" t="s">
        <v>66</v>
      </c>
      <c r="C22" s="74"/>
      <c r="D22" s="19">
        <f t="shared" si="0"/>
        <v>49309</v>
      </c>
      <c r="E22" s="20">
        <f>Sheet3!E21</f>
        <v>357</v>
      </c>
      <c r="F22" s="20">
        <f>Sheet3!F21</f>
        <v>48952</v>
      </c>
      <c r="G22" s="19">
        <f t="shared" si="5"/>
        <v>50541</v>
      </c>
      <c r="H22" s="20">
        <f>Sheet3!H21</f>
        <v>344</v>
      </c>
      <c r="I22" s="20">
        <f>Sheet3!I21</f>
        <v>50197</v>
      </c>
      <c r="J22" s="21">
        <f t="shared" si="6"/>
        <v>-2.4376248985971793</v>
      </c>
      <c r="K22" s="22">
        <f t="shared" si="7"/>
        <v>3.779069767441867</v>
      </c>
      <c r="L22" s="22">
        <f t="shared" si="8"/>
        <v>-2.480227902065857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404</v>
      </c>
      <c r="E23" s="20">
        <f>Sheet3!E22</f>
        <v>2</v>
      </c>
      <c r="F23" s="20">
        <f>Sheet3!F22</f>
        <v>402</v>
      </c>
      <c r="G23" s="19">
        <f t="shared" si="5"/>
        <v>529</v>
      </c>
      <c r="H23" s="20">
        <f>Sheet3!H22</f>
        <v>2</v>
      </c>
      <c r="I23" s="20">
        <f>Sheet3!I22</f>
        <v>527</v>
      </c>
      <c r="J23" s="21">
        <f t="shared" si="6"/>
        <v>-23.629489603024577</v>
      </c>
      <c r="K23" s="22">
        <f t="shared" si="7"/>
        <v>0</v>
      </c>
      <c r="L23" s="22">
        <f t="shared" si="8"/>
        <v>-23.719165085388994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607</v>
      </c>
      <c r="E24" s="20">
        <f>Sheet3!E23</f>
        <v>27</v>
      </c>
      <c r="F24" s="20">
        <f>Sheet3!F23</f>
        <v>580</v>
      </c>
      <c r="G24" s="19">
        <f t="shared" si="5"/>
        <v>484</v>
      </c>
      <c r="H24" s="20">
        <f>Sheet3!H23</f>
        <v>23</v>
      </c>
      <c r="I24" s="20">
        <f>Sheet3!I23</f>
        <v>461</v>
      </c>
      <c r="J24" s="21">
        <f t="shared" si="6"/>
        <v>25.413223140495877</v>
      </c>
      <c r="K24" s="22">
        <f t="shared" si="7"/>
        <v>17.391304347826097</v>
      </c>
      <c r="L24" s="22">
        <f t="shared" si="8"/>
        <v>25.81344902386118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186</v>
      </c>
      <c r="E25" s="20">
        <f>Sheet3!E24</f>
        <v>8</v>
      </c>
      <c r="F25" s="20">
        <f>Sheet3!F24</f>
        <v>178</v>
      </c>
      <c r="G25" s="19">
        <f t="shared" si="5"/>
        <v>133</v>
      </c>
      <c r="H25" s="20">
        <f>Sheet3!H24</f>
        <v>5</v>
      </c>
      <c r="I25" s="20">
        <f>Sheet3!I24</f>
        <v>128</v>
      </c>
      <c r="J25" s="21">
        <f t="shared" si="6"/>
        <v>39.849624060150376</v>
      </c>
      <c r="K25" s="22">
        <f t="shared" si="7"/>
        <v>60.00000000000001</v>
      </c>
      <c r="L25" s="22">
        <f t="shared" si="8"/>
        <v>39.0625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1064</v>
      </c>
      <c r="E26" s="20">
        <f>Sheet3!E25</f>
        <v>20</v>
      </c>
      <c r="F26" s="20">
        <f>Sheet3!F25</f>
        <v>1044</v>
      </c>
      <c r="G26" s="28">
        <f t="shared" si="5"/>
        <v>1091</v>
      </c>
      <c r="H26" s="20">
        <f>Sheet3!H25</f>
        <v>23</v>
      </c>
      <c r="I26" s="20">
        <f>Sheet3!I25</f>
        <v>1068</v>
      </c>
      <c r="J26" s="29">
        <f t="shared" si="6"/>
        <v>-2.4747937671860676</v>
      </c>
      <c r="K26" s="30">
        <f t="shared" si="7"/>
        <v>-13.043478260869568</v>
      </c>
      <c r="L26" s="30">
        <f t="shared" si="8"/>
        <v>-2.2471910112359605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31964</v>
      </c>
      <c r="E27" s="13">
        <f>Sheet3!E40</f>
        <v>35</v>
      </c>
      <c r="F27" s="13">
        <f>Sheet3!F40</f>
        <v>31929</v>
      </c>
      <c r="G27" s="14">
        <f t="shared" si="5"/>
        <v>32256</v>
      </c>
      <c r="H27" s="13">
        <f>Sheet3!H40</f>
        <v>48</v>
      </c>
      <c r="I27" s="13">
        <f>Sheet3!I40</f>
        <v>32208</v>
      </c>
      <c r="J27" s="15">
        <f t="shared" si="6"/>
        <v>-0.9052579365079416</v>
      </c>
      <c r="K27" s="16">
        <f t="shared" si="7"/>
        <v>-27.083333333333336</v>
      </c>
      <c r="L27" s="16">
        <f t="shared" si="8"/>
        <v>-0.8662444113263779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683</v>
      </c>
      <c r="E28" s="20">
        <f>Sheet3!E27</f>
        <v>1</v>
      </c>
      <c r="F28" s="20">
        <f>Sheet3!F27</f>
        <v>682</v>
      </c>
      <c r="G28" s="19">
        <f t="shared" si="5"/>
        <v>736</v>
      </c>
      <c r="H28" s="20">
        <f>Sheet3!H27</f>
        <v>5</v>
      </c>
      <c r="I28" s="20">
        <f>Sheet3!I27</f>
        <v>731</v>
      </c>
      <c r="J28" s="21">
        <f t="shared" si="6"/>
        <v>-7.20108695652174</v>
      </c>
      <c r="K28" s="22">
        <f t="shared" si="7"/>
        <v>-80</v>
      </c>
      <c r="L28" s="22">
        <f t="shared" si="8"/>
        <v>-6.703146374829005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5393</v>
      </c>
      <c r="E29" s="20">
        <f>Sheet3!E28</f>
        <v>8</v>
      </c>
      <c r="F29" s="20">
        <f>Sheet3!F28</f>
        <v>5385</v>
      </c>
      <c r="G29" s="19">
        <f t="shared" si="5"/>
        <v>4591</v>
      </c>
      <c r="H29" s="20">
        <f>Sheet3!H28</f>
        <v>9</v>
      </c>
      <c r="I29" s="20">
        <f>Sheet3!I28</f>
        <v>4582</v>
      </c>
      <c r="J29" s="21">
        <f t="shared" si="6"/>
        <v>17.468961010673056</v>
      </c>
      <c r="K29" s="22">
        <f t="shared" si="7"/>
        <v>-11.111111111111116</v>
      </c>
      <c r="L29" s="22">
        <f t="shared" si="8"/>
        <v>17.525098210388478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5891</v>
      </c>
      <c r="E30" s="20">
        <f>Sheet3!E29</f>
        <v>8</v>
      </c>
      <c r="F30" s="20">
        <f>Sheet3!F29</f>
        <v>5883</v>
      </c>
      <c r="G30" s="19">
        <f t="shared" si="5"/>
        <v>7471</v>
      </c>
      <c r="H30" s="20">
        <f>Sheet3!H29</f>
        <v>12</v>
      </c>
      <c r="I30" s="20">
        <f>Sheet3!I29</f>
        <v>7459</v>
      </c>
      <c r="J30" s="21">
        <f t="shared" si="6"/>
        <v>-21.14844063713024</v>
      </c>
      <c r="K30" s="22">
        <f t="shared" si="7"/>
        <v>-33.333333333333336</v>
      </c>
      <c r="L30" s="22">
        <f t="shared" si="8"/>
        <v>-21.128837645797027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1632</v>
      </c>
      <c r="E31" s="20">
        <f>Sheet3!E30</f>
        <v>0</v>
      </c>
      <c r="F31" s="20">
        <f>Sheet3!F30</f>
        <v>1632</v>
      </c>
      <c r="G31" s="19">
        <f t="shared" si="5"/>
        <v>1435</v>
      </c>
      <c r="H31" s="20">
        <f>Sheet3!H30</f>
        <v>0</v>
      </c>
      <c r="I31" s="20">
        <f>Sheet3!I30</f>
        <v>1435</v>
      </c>
      <c r="J31" s="21">
        <f t="shared" si="6"/>
        <v>13.728222996515683</v>
      </c>
      <c r="K31" s="22" t="str">
        <f t="shared" si="7"/>
        <v>-</v>
      </c>
      <c r="L31" s="22">
        <f t="shared" si="8"/>
        <v>13.728222996515683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2153</v>
      </c>
      <c r="E32" s="20">
        <f>Sheet3!E31</f>
        <v>1</v>
      </c>
      <c r="F32" s="20">
        <f>Sheet3!F31</f>
        <v>2152</v>
      </c>
      <c r="G32" s="19">
        <f t="shared" si="5"/>
        <v>2397</v>
      </c>
      <c r="H32" s="20">
        <f>Sheet3!H31</f>
        <v>2</v>
      </c>
      <c r="I32" s="20">
        <f>Sheet3!I31</f>
        <v>2395</v>
      </c>
      <c r="J32" s="21">
        <f t="shared" si="6"/>
        <v>-10.179390905298291</v>
      </c>
      <c r="K32" s="22">
        <f t="shared" si="7"/>
        <v>-50</v>
      </c>
      <c r="L32" s="22">
        <f t="shared" si="8"/>
        <v>-10.146137787056364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1095</v>
      </c>
      <c r="E33" s="20">
        <f>Sheet3!E32</f>
        <v>4</v>
      </c>
      <c r="F33" s="20">
        <f>Sheet3!F32</f>
        <v>1091</v>
      </c>
      <c r="G33" s="19">
        <f t="shared" si="5"/>
        <v>1218</v>
      </c>
      <c r="H33" s="20">
        <f>Sheet3!H32</f>
        <v>6</v>
      </c>
      <c r="I33" s="20">
        <f>Sheet3!I32</f>
        <v>1212</v>
      </c>
      <c r="J33" s="21">
        <f t="shared" si="6"/>
        <v>-10.098522167487689</v>
      </c>
      <c r="K33" s="22">
        <f t="shared" si="7"/>
        <v>-33.333333333333336</v>
      </c>
      <c r="L33" s="22">
        <f t="shared" si="8"/>
        <v>-9.983498349834985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1071</v>
      </c>
      <c r="E34" s="20">
        <f>Sheet3!E33</f>
        <v>2</v>
      </c>
      <c r="F34" s="20">
        <f>Sheet3!F33</f>
        <v>1069</v>
      </c>
      <c r="G34" s="19">
        <f t="shared" si="5"/>
        <v>1051</v>
      </c>
      <c r="H34" s="20">
        <f>Sheet3!H33</f>
        <v>1</v>
      </c>
      <c r="I34" s="20">
        <f>Sheet3!I33</f>
        <v>1050</v>
      </c>
      <c r="J34" s="21">
        <f t="shared" si="6"/>
        <v>1.9029495718363432</v>
      </c>
      <c r="K34" s="22">
        <f t="shared" si="7"/>
        <v>100</v>
      </c>
      <c r="L34" s="22">
        <f t="shared" si="8"/>
        <v>1.8095238095238164</v>
      </c>
    </row>
    <row r="35" spans="1:12" s="8" customFormat="1" ht="15" customHeight="1">
      <c r="A35" s="48"/>
      <c r="B35" s="73" t="s">
        <v>67</v>
      </c>
      <c r="C35" s="74"/>
      <c r="D35" s="19">
        <f t="shared" si="0"/>
        <v>6542</v>
      </c>
      <c r="E35" s="20">
        <f>Sheet3!E34</f>
        <v>8</v>
      </c>
      <c r="F35" s="20">
        <f>Sheet3!F34</f>
        <v>6534</v>
      </c>
      <c r="G35" s="19">
        <f t="shared" si="5"/>
        <v>6571</v>
      </c>
      <c r="H35" s="20">
        <f>Sheet3!H34</f>
        <v>10</v>
      </c>
      <c r="I35" s="20">
        <f>Sheet3!I34</f>
        <v>6561</v>
      </c>
      <c r="J35" s="21">
        <f t="shared" si="6"/>
        <v>-0.44133313042155065</v>
      </c>
      <c r="K35" s="22">
        <f t="shared" si="7"/>
        <v>-19.999999999999996</v>
      </c>
      <c r="L35" s="22">
        <f t="shared" si="8"/>
        <v>-0.4115226337448541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869</v>
      </c>
      <c r="E36" s="20">
        <f>Sheet3!E35</f>
        <v>0</v>
      </c>
      <c r="F36" s="20">
        <f>Sheet3!F35</f>
        <v>869</v>
      </c>
      <c r="G36" s="19">
        <f t="shared" si="5"/>
        <v>734</v>
      </c>
      <c r="H36" s="20">
        <f>Sheet3!H35</f>
        <v>1</v>
      </c>
      <c r="I36" s="20">
        <f>Sheet3!I35</f>
        <v>733</v>
      </c>
      <c r="J36" s="21">
        <f t="shared" si="6"/>
        <v>18.392370572207085</v>
      </c>
      <c r="K36" s="22">
        <f t="shared" si="7"/>
        <v>-100</v>
      </c>
      <c r="L36" s="22">
        <f t="shared" si="8"/>
        <v>18.55388813096863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148</v>
      </c>
      <c r="E37" s="20">
        <f>Sheet3!E36</f>
        <v>0</v>
      </c>
      <c r="F37" s="20">
        <f>Sheet3!F36</f>
        <v>148</v>
      </c>
      <c r="G37" s="19">
        <f t="shared" si="5"/>
        <v>164</v>
      </c>
      <c r="H37" s="20">
        <f>Sheet3!H36</f>
        <v>0</v>
      </c>
      <c r="I37" s="20">
        <f>Sheet3!I36</f>
        <v>164</v>
      </c>
      <c r="J37" s="21">
        <f t="shared" si="6"/>
        <v>-9.756097560975608</v>
      </c>
      <c r="K37" s="22" t="str">
        <f t="shared" si="7"/>
        <v>-</v>
      </c>
      <c r="L37" s="22">
        <f t="shared" si="8"/>
        <v>-9.756097560975608</v>
      </c>
    </row>
    <row r="38" spans="1:12" s="8" customFormat="1" ht="15" customHeight="1">
      <c r="A38" s="54"/>
      <c r="B38" s="73" t="s">
        <v>31</v>
      </c>
      <c r="C38" s="74"/>
      <c r="D38" s="19">
        <f>E38+F38</f>
        <v>852</v>
      </c>
      <c r="E38" s="20">
        <f>Sheet3!E37</f>
        <v>3</v>
      </c>
      <c r="F38" s="20">
        <f>Sheet3!F37</f>
        <v>849</v>
      </c>
      <c r="G38" s="19">
        <f>H38+I38</f>
        <v>837</v>
      </c>
      <c r="H38" s="20">
        <f>Sheet3!H37</f>
        <v>0</v>
      </c>
      <c r="I38" s="20">
        <f>Sheet3!I37</f>
        <v>837</v>
      </c>
      <c r="J38" s="21">
        <f>IF(G38=0,"-",((D38/G38)-1)*100)</f>
        <v>1.7921146953405076</v>
      </c>
      <c r="K38" s="22" t="str">
        <f>IF(H38=0,"-",((E38/H38)-1)*100)</f>
        <v>-</v>
      </c>
      <c r="L38" s="22">
        <f>IF(I38=0,"-",((F38/I38)-1)*100)</f>
        <v>1.4336917562723928</v>
      </c>
    </row>
    <row r="39" spans="1:12" s="8" customFormat="1" ht="15" customHeight="1">
      <c r="A39" s="54"/>
      <c r="B39" s="73" t="s">
        <v>69</v>
      </c>
      <c r="C39" s="74"/>
      <c r="D39" s="19">
        <f t="shared" si="0"/>
        <v>750</v>
      </c>
      <c r="E39" s="20">
        <f>Sheet3!E38</f>
        <v>0</v>
      </c>
      <c r="F39" s="20">
        <f>Sheet3!F38</f>
        <v>750</v>
      </c>
      <c r="G39" s="19">
        <f t="shared" si="5"/>
        <v>674</v>
      </c>
      <c r="H39" s="20">
        <f>Sheet3!H38</f>
        <v>0</v>
      </c>
      <c r="I39" s="20">
        <f>Sheet3!I38</f>
        <v>674</v>
      </c>
      <c r="J39" s="21">
        <f t="shared" si="6"/>
        <v>11.275964391691385</v>
      </c>
      <c r="K39" s="22" t="str">
        <f t="shared" si="7"/>
        <v>-</v>
      </c>
      <c r="L39" s="22">
        <f t="shared" si="8"/>
        <v>11.275964391691385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4885</v>
      </c>
      <c r="E40" s="20">
        <f>Sheet3!E39</f>
        <v>0</v>
      </c>
      <c r="F40" s="20">
        <f>Sheet3!F39</f>
        <v>4885</v>
      </c>
      <c r="G40" s="28">
        <f t="shared" si="5"/>
        <v>4377</v>
      </c>
      <c r="H40" s="20">
        <f>Sheet3!H39</f>
        <v>2</v>
      </c>
      <c r="I40" s="20">
        <f>Sheet3!I39</f>
        <v>4375</v>
      </c>
      <c r="J40" s="29">
        <f t="shared" si="6"/>
        <v>11.606122915238748</v>
      </c>
      <c r="K40" s="30">
        <f t="shared" si="7"/>
        <v>-100</v>
      </c>
      <c r="L40" s="30">
        <f t="shared" si="8"/>
        <v>11.657142857142855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10486</v>
      </c>
      <c r="E41" s="13">
        <f>Sheet3!E44</f>
        <v>23</v>
      </c>
      <c r="F41" s="13">
        <f>Sheet3!F44</f>
        <v>10463</v>
      </c>
      <c r="G41" s="14">
        <f t="shared" si="5"/>
        <v>11727</v>
      </c>
      <c r="H41" s="13">
        <f>Sheet3!H44</f>
        <v>36</v>
      </c>
      <c r="I41" s="13">
        <f>Sheet3!I44</f>
        <v>11691</v>
      </c>
      <c r="J41" s="15">
        <f t="shared" si="6"/>
        <v>-10.582416645348335</v>
      </c>
      <c r="K41" s="16">
        <f t="shared" si="7"/>
        <v>-36.111111111111114</v>
      </c>
      <c r="L41" s="16">
        <f t="shared" si="8"/>
        <v>-10.503806346762467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8819</v>
      </c>
      <c r="E42" s="20">
        <f>Sheet3!E41</f>
        <v>18</v>
      </c>
      <c r="F42" s="20">
        <f>Sheet3!F41</f>
        <v>8801</v>
      </c>
      <c r="G42" s="19">
        <f t="shared" si="5"/>
        <v>9944</v>
      </c>
      <c r="H42" s="20">
        <f>Sheet3!H41</f>
        <v>29</v>
      </c>
      <c r="I42" s="20">
        <f>Sheet3!I41</f>
        <v>9915</v>
      </c>
      <c r="J42" s="21">
        <f t="shared" si="6"/>
        <v>-11.313354786806118</v>
      </c>
      <c r="K42" s="22">
        <f t="shared" si="7"/>
        <v>-37.93103448275862</v>
      </c>
      <c r="L42" s="22">
        <f t="shared" si="8"/>
        <v>-11.235501765002521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1487</v>
      </c>
      <c r="E43" s="20">
        <f>Sheet3!E42</f>
        <v>3</v>
      </c>
      <c r="F43" s="20">
        <f>Sheet3!F42</f>
        <v>1484</v>
      </c>
      <c r="G43" s="19">
        <f t="shared" si="5"/>
        <v>1467</v>
      </c>
      <c r="H43" s="20">
        <f>Sheet3!H42</f>
        <v>5</v>
      </c>
      <c r="I43" s="20">
        <f>Sheet3!I42</f>
        <v>1462</v>
      </c>
      <c r="J43" s="21">
        <f t="shared" si="6"/>
        <v>1.363326516700747</v>
      </c>
      <c r="K43" s="22">
        <f t="shared" si="7"/>
        <v>-40</v>
      </c>
      <c r="L43" s="22">
        <f t="shared" si="8"/>
        <v>1.5047879616963078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180</v>
      </c>
      <c r="E44" s="20">
        <f>Sheet3!E43</f>
        <v>2</v>
      </c>
      <c r="F44" s="20">
        <f>Sheet3!F43</f>
        <v>178</v>
      </c>
      <c r="G44" s="28">
        <f t="shared" si="5"/>
        <v>316</v>
      </c>
      <c r="H44" s="20">
        <f>Sheet3!H43</f>
        <v>2</v>
      </c>
      <c r="I44" s="20">
        <f>Sheet3!I43</f>
        <v>314</v>
      </c>
      <c r="J44" s="29">
        <f t="shared" si="6"/>
        <v>-43.0379746835443</v>
      </c>
      <c r="K44" s="30">
        <f t="shared" si="7"/>
        <v>0</v>
      </c>
      <c r="L44" s="30">
        <f t="shared" si="8"/>
        <v>-43.31210191082803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1086</v>
      </c>
      <c r="E45" s="13">
        <f>Sheet3!E47</f>
        <v>20</v>
      </c>
      <c r="F45" s="13">
        <f>Sheet3!F47</f>
        <v>1066</v>
      </c>
      <c r="G45" s="14">
        <f t="shared" si="5"/>
        <v>929</v>
      </c>
      <c r="H45" s="13">
        <f>Sheet3!H47</f>
        <v>15</v>
      </c>
      <c r="I45" s="13">
        <f>Sheet3!I47</f>
        <v>914</v>
      </c>
      <c r="J45" s="15">
        <f t="shared" si="6"/>
        <v>16.899892357373524</v>
      </c>
      <c r="K45" s="16">
        <f t="shared" si="7"/>
        <v>33.33333333333333</v>
      </c>
      <c r="L45" s="16">
        <f t="shared" si="8"/>
        <v>16.630196936542664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536</v>
      </c>
      <c r="E46" s="20">
        <f>Sheet3!E45</f>
        <v>14</v>
      </c>
      <c r="F46" s="20">
        <f>Sheet3!F45</f>
        <v>522</v>
      </c>
      <c r="G46" s="19">
        <f t="shared" si="5"/>
        <v>428</v>
      </c>
      <c r="H46" s="20">
        <f>Sheet3!H45</f>
        <v>13</v>
      </c>
      <c r="I46" s="20">
        <f>Sheet3!I45</f>
        <v>415</v>
      </c>
      <c r="J46" s="21">
        <f t="shared" si="6"/>
        <v>25.233644859813076</v>
      </c>
      <c r="K46" s="22">
        <f t="shared" si="7"/>
        <v>7.692307692307687</v>
      </c>
      <c r="L46" s="22">
        <f t="shared" si="8"/>
        <v>25.78313253012048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550</v>
      </c>
      <c r="E47" s="20">
        <f>Sheet3!E46</f>
        <v>6</v>
      </c>
      <c r="F47" s="20">
        <f>Sheet3!F46</f>
        <v>544</v>
      </c>
      <c r="G47" s="28">
        <f t="shared" si="5"/>
        <v>501</v>
      </c>
      <c r="H47" s="20">
        <f>Sheet3!H46</f>
        <v>2</v>
      </c>
      <c r="I47" s="20">
        <f>Sheet3!I46</f>
        <v>499</v>
      </c>
      <c r="J47" s="29">
        <f t="shared" si="6"/>
        <v>9.78043912175648</v>
      </c>
      <c r="K47" s="30">
        <f t="shared" si="7"/>
        <v>200</v>
      </c>
      <c r="L47" s="30">
        <f t="shared" si="8"/>
        <v>9.018036072144287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103</v>
      </c>
      <c r="E48" s="37">
        <f>Sheet3!E48</f>
        <v>46</v>
      </c>
      <c r="F48" s="37">
        <f>Sheet3!F48</f>
        <v>57</v>
      </c>
      <c r="G48" s="36">
        <f t="shared" si="5"/>
        <v>90</v>
      </c>
      <c r="H48" s="37">
        <f>Sheet3!H48</f>
        <v>46</v>
      </c>
      <c r="I48" s="37">
        <f>Sheet3!I48</f>
        <v>44</v>
      </c>
      <c r="J48" s="38">
        <f t="shared" si="6"/>
        <v>14.444444444444438</v>
      </c>
      <c r="K48" s="39">
        <f t="shared" si="7"/>
        <v>0</v>
      </c>
      <c r="L48" s="39">
        <f t="shared" si="8"/>
        <v>29.54545454545454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883072</v>
      </c>
      <c r="E49" s="43">
        <f>Sheet3!E49</f>
        <v>339364</v>
      </c>
      <c r="F49" s="43">
        <f>Sheet3!F49</f>
        <v>543708</v>
      </c>
      <c r="G49" s="36">
        <f t="shared" si="5"/>
        <v>926813</v>
      </c>
      <c r="H49" s="43">
        <f>Sheet3!H49</f>
        <v>388692</v>
      </c>
      <c r="I49" s="43">
        <f>Sheet3!I49</f>
        <v>538121</v>
      </c>
      <c r="J49" s="38">
        <f t="shared" si="6"/>
        <v>-4.719506523969774</v>
      </c>
      <c r="K49" s="44">
        <f t="shared" si="7"/>
        <v>-12.69076801169049</v>
      </c>
      <c r="L49" s="44">
        <f t="shared" si="8"/>
        <v>1.0382423283982645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</sheetData>
  <sheetProtection/>
  <mergeCells count="36"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2018-05-22T02:46:09Z</cp:lastPrinted>
  <dcterms:created xsi:type="dcterms:W3CDTF">2000-09-20T06:55:14Z</dcterms:created>
  <dcterms:modified xsi:type="dcterms:W3CDTF">2018-05-24T06:58:53Z</dcterms:modified>
  <cp:category/>
  <cp:version/>
  <cp:contentType/>
  <cp:contentStatus/>
</cp:coreProperties>
</file>