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jyun\Desktop\公務統計相關\25日下午4點20分上傳\10910\"/>
    </mc:Choice>
  </mc:AlternateContent>
  <bookViews>
    <workbookView xWindow="0" yWindow="0" windowWidth="15336" windowHeight="5652"/>
  </bookViews>
  <sheets>
    <sheet name="來臺旅客按居住地" sheetId="1" r:id="rId1"/>
  </sheets>
  <calcPr calcId="162913"/>
</workbook>
</file>

<file path=xl/calcChain.xml><?xml version="1.0" encoding="utf-8"?>
<calcChain xmlns="http://schemas.openxmlformats.org/spreadsheetml/2006/main">
  <c r="G45" i="1" l="1"/>
  <c r="G47" i="1"/>
  <c r="G46" i="1" s="1"/>
  <c r="G48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40" i="1"/>
  <c r="G41" i="1"/>
  <c r="G43" i="1" s="1"/>
  <c r="G42" i="1"/>
  <c r="G44" i="1"/>
  <c r="G5" i="1"/>
  <c r="G6" i="1"/>
  <c r="G7" i="1"/>
  <c r="G8" i="1"/>
  <c r="G9" i="1"/>
  <c r="G10" i="1"/>
  <c r="G11" i="1"/>
  <c r="G12" i="1"/>
  <c r="G13" i="1"/>
  <c r="G14" i="1"/>
  <c r="G15" i="1"/>
  <c r="G17" i="1"/>
  <c r="G16" i="1" s="1"/>
  <c r="G19" i="1"/>
  <c r="G20" i="1"/>
  <c r="G21" i="1"/>
  <c r="G22" i="1"/>
  <c r="G23" i="1"/>
  <c r="G24" i="1"/>
  <c r="G4" i="1"/>
  <c r="D48" i="1"/>
  <c r="D45" i="1"/>
  <c r="D46" i="1" s="1"/>
  <c r="D47" i="1"/>
  <c r="D41" i="1"/>
  <c r="D42" i="1"/>
  <c r="D44" i="1"/>
  <c r="D27" i="1"/>
  <c r="D28" i="1"/>
  <c r="D29" i="1"/>
  <c r="D30" i="1"/>
  <c r="D31" i="1"/>
  <c r="D32" i="1"/>
  <c r="D33" i="1"/>
  <c r="D34" i="1"/>
  <c r="D35" i="1"/>
  <c r="D36" i="1"/>
  <c r="D37" i="1"/>
  <c r="D38" i="1"/>
  <c r="D40" i="1"/>
  <c r="D19" i="1"/>
  <c r="D20" i="1"/>
  <c r="D21" i="1"/>
  <c r="D22" i="1"/>
  <c r="D23" i="1"/>
  <c r="D24" i="1"/>
  <c r="D26" i="1"/>
  <c r="D17" i="1"/>
  <c r="D10" i="1"/>
  <c r="D11" i="1"/>
  <c r="D12" i="1"/>
  <c r="D13" i="1"/>
  <c r="D14" i="1"/>
  <c r="D15" i="1"/>
  <c r="D5" i="1"/>
  <c r="D6" i="1"/>
  <c r="D7" i="1"/>
  <c r="D8" i="1"/>
  <c r="D9" i="1"/>
  <c r="D4" i="1"/>
  <c r="E43" i="1"/>
  <c r="F43" i="1"/>
  <c r="E49" i="1"/>
  <c r="F49" i="1"/>
  <c r="H49" i="1"/>
  <c r="I49" i="1"/>
  <c r="E46" i="1"/>
  <c r="F46" i="1"/>
  <c r="H46" i="1"/>
  <c r="I46" i="1"/>
  <c r="H43" i="1"/>
  <c r="I43" i="1"/>
  <c r="E39" i="1"/>
  <c r="F39" i="1"/>
  <c r="H39" i="1"/>
  <c r="I39" i="1"/>
  <c r="E25" i="1"/>
  <c r="F25" i="1"/>
  <c r="H25" i="1"/>
  <c r="I25" i="1"/>
  <c r="E18" i="1"/>
  <c r="F18" i="1"/>
  <c r="H18" i="1"/>
  <c r="I18" i="1"/>
  <c r="G39" i="1" l="1"/>
  <c r="G25" i="1"/>
  <c r="D18" i="1"/>
  <c r="D43" i="1"/>
  <c r="D16" i="1"/>
  <c r="D39" i="1"/>
  <c r="D25" i="1"/>
  <c r="G18" i="1"/>
  <c r="G49" i="1"/>
  <c r="D49" i="1"/>
  <c r="E16" i="1"/>
  <c r="F16" i="1"/>
  <c r="J16" i="1"/>
  <c r="H16" i="1"/>
  <c r="I16" i="1"/>
  <c r="K16" i="1" l="1"/>
  <c r="L16" i="1"/>
  <c r="L49" i="1"/>
  <c r="K49" i="1"/>
  <c r="J49" i="1"/>
  <c r="L48" i="1"/>
  <c r="K48" i="1"/>
  <c r="J48" i="1"/>
  <c r="L47" i="1"/>
  <c r="K47" i="1"/>
  <c r="J47" i="1"/>
  <c r="L46" i="1"/>
  <c r="K46" i="1"/>
  <c r="J46" i="1"/>
  <c r="L45" i="1"/>
  <c r="K45" i="1"/>
  <c r="J45" i="1"/>
  <c r="L44" i="1"/>
  <c r="K44" i="1"/>
  <c r="J44" i="1"/>
  <c r="L43" i="1"/>
  <c r="K43" i="1"/>
  <c r="J43" i="1"/>
  <c r="L42" i="1"/>
  <c r="K42" i="1"/>
  <c r="J42" i="1"/>
  <c r="L41" i="1"/>
  <c r="K41" i="1"/>
  <c r="J41" i="1"/>
  <c r="L40" i="1"/>
  <c r="K40" i="1"/>
  <c r="J40" i="1"/>
  <c r="L39" i="1"/>
  <c r="K39" i="1"/>
  <c r="J39" i="1"/>
  <c r="L38" i="1"/>
  <c r="K38" i="1"/>
  <c r="J38" i="1"/>
  <c r="L37" i="1"/>
  <c r="K37" i="1"/>
  <c r="J37" i="1"/>
  <c r="L36" i="1"/>
  <c r="K36" i="1"/>
  <c r="J36" i="1"/>
  <c r="L35" i="1"/>
  <c r="K35" i="1"/>
  <c r="J35" i="1"/>
  <c r="L34" i="1"/>
  <c r="K34" i="1"/>
  <c r="J34" i="1"/>
  <c r="L33" i="1"/>
  <c r="K33" i="1"/>
  <c r="J33" i="1"/>
  <c r="L32" i="1"/>
  <c r="K32" i="1"/>
  <c r="J32" i="1"/>
  <c r="L31" i="1"/>
  <c r="K31" i="1"/>
  <c r="J31" i="1"/>
  <c r="L30" i="1"/>
  <c r="K30" i="1"/>
  <c r="J30" i="1"/>
  <c r="L29" i="1"/>
  <c r="K29" i="1"/>
  <c r="J29" i="1"/>
  <c r="L28" i="1"/>
  <c r="K28" i="1"/>
  <c r="J28" i="1"/>
  <c r="L27" i="1"/>
  <c r="K27" i="1"/>
  <c r="J27" i="1"/>
  <c r="L26" i="1"/>
  <c r="K26" i="1"/>
  <c r="J26" i="1"/>
  <c r="L25" i="1"/>
  <c r="K25" i="1"/>
  <c r="J25" i="1"/>
  <c r="L24" i="1"/>
  <c r="K24" i="1"/>
  <c r="J24" i="1"/>
  <c r="L23" i="1"/>
  <c r="K23" i="1"/>
  <c r="J23" i="1"/>
  <c r="L22" i="1"/>
  <c r="K22" i="1"/>
  <c r="J22" i="1"/>
  <c r="L21" i="1"/>
  <c r="K21" i="1"/>
  <c r="J21" i="1"/>
  <c r="L20" i="1"/>
  <c r="K20" i="1"/>
  <c r="J20" i="1"/>
  <c r="L19" i="1"/>
  <c r="K19" i="1"/>
  <c r="J19" i="1"/>
  <c r="L18" i="1"/>
  <c r="K18" i="1"/>
  <c r="J18" i="1"/>
  <c r="L17" i="1"/>
  <c r="K17" i="1"/>
  <c r="J17" i="1"/>
  <c r="L15" i="1"/>
  <c r="K15" i="1"/>
  <c r="J15" i="1"/>
  <c r="L14" i="1"/>
  <c r="K14" i="1"/>
  <c r="J14" i="1"/>
  <c r="L13" i="1"/>
  <c r="K13" i="1"/>
  <c r="J13" i="1"/>
  <c r="L12" i="1"/>
  <c r="K12" i="1"/>
  <c r="J12" i="1"/>
  <c r="L11" i="1"/>
  <c r="K11" i="1"/>
  <c r="J11" i="1"/>
  <c r="L10" i="1"/>
  <c r="K10" i="1"/>
  <c r="J10" i="1"/>
  <c r="L9" i="1"/>
  <c r="K9" i="1"/>
  <c r="J9" i="1"/>
  <c r="L8" i="1"/>
  <c r="K8" i="1"/>
  <c r="J8" i="1"/>
  <c r="L7" i="1"/>
  <c r="K7" i="1"/>
  <c r="J7" i="1"/>
  <c r="L6" i="1"/>
  <c r="K6" i="1"/>
  <c r="J6" i="1"/>
  <c r="L5" i="1"/>
  <c r="K5" i="1"/>
  <c r="J5" i="1"/>
  <c r="L4" i="1"/>
  <c r="K4" i="1"/>
  <c r="J4" i="1"/>
</calcChain>
</file>

<file path=xl/sharedStrings.xml><?xml version="1.0" encoding="utf-8"?>
<sst xmlns="http://schemas.openxmlformats.org/spreadsheetml/2006/main" count="114" uniqueCount="63">
  <si>
    <t>居住地
Residence</t>
    <phoneticPr fontId="2" type="noConversion"/>
  </si>
  <si>
    <t>比較 Change +-%</t>
  </si>
  <si>
    <r>
      <t xml:space="preserve">合計
</t>
    </r>
    <r>
      <rPr>
        <b/>
        <sz val="9"/>
        <rFont val="Times New Roman"/>
        <family val="1"/>
      </rPr>
      <t>Total</t>
    </r>
    <phoneticPr fontId="2" type="noConversion"/>
  </si>
  <si>
    <r>
      <t xml:space="preserve">華僑旅客
</t>
    </r>
    <r>
      <rPr>
        <sz val="9"/>
        <rFont val="Times New Roman"/>
        <family val="1"/>
      </rPr>
      <t>Overseas
Chinese</t>
    </r>
    <phoneticPr fontId="2" type="noConversion"/>
  </si>
  <si>
    <r>
      <t xml:space="preserve">外籍旅客
</t>
    </r>
    <r>
      <rPr>
        <sz val="9"/>
        <rFont val="Times New Roman"/>
        <family val="1"/>
      </rPr>
      <t>Foreigners</t>
    </r>
    <phoneticPr fontId="2" type="noConversion"/>
  </si>
  <si>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</si>
  <si>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</si>
  <si>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</si>
  <si>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</si>
  <si>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</si>
  <si>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</si>
  <si>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</si>
  <si>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</si>
  <si>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東南亞小計 Sub-Total</t>
  </si>
  <si>
    <t>亞洲其他地區 Others</t>
  </si>
  <si>
    <t>亞洲合計 Total</t>
  </si>
  <si>
    <t>美洲地區</t>
  </si>
  <si>
    <t>美洲其他地區 Others</t>
  </si>
  <si>
    <t>美洲合計 Total</t>
  </si>
  <si>
    <t>歐洲地區</t>
  </si>
  <si>
    <t>歐洲其他地區 Others</t>
  </si>
  <si>
    <t>歐洲合計 Total</t>
  </si>
  <si>
    <t>大洋洲</t>
  </si>
  <si>
    <t>大洋洲其他地區 Others</t>
  </si>
  <si>
    <t>大洋洲合計 Total</t>
  </si>
  <si>
    <t>非洲地區</t>
  </si>
  <si>
    <t>非洲其他地區 Others</t>
  </si>
  <si>
    <t>非洲合計 Total</t>
  </si>
  <si>
    <t>未列明 Unstated</t>
  </si>
  <si>
    <t>總計 Grand Total</t>
  </si>
  <si>
    <t>馬來西亞 Malaysia</t>
    <phoneticPr fontId="1" type="noConversion"/>
  </si>
  <si>
    <t>新加坡 Singapore</t>
    <phoneticPr fontId="1" type="noConversion"/>
  </si>
  <si>
    <t>印尼 Indonesia</t>
    <phoneticPr fontId="1" type="noConversion"/>
  </si>
  <si>
    <t>菲律賓 Philippines</t>
    <phoneticPr fontId="1" type="noConversion"/>
  </si>
  <si>
    <t>泰國 Thailand</t>
    <phoneticPr fontId="1" type="noConversion"/>
  </si>
  <si>
    <t>越南 Vietnam</t>
    <phoneticPr fontId="1" type="noConversion"/>
  </si>
  <si>
    <t>東南亞其他地區 Others</t>
    <phoneticPr fontId="1" type="noConversion"/>
  </si>
  <si>
    <t>加拿大 Canada</t>
    <phoneticPr fontId="1" type="noConversion"/>
  </si>
  <si>
    <t>美國 United States of America</t>
    <phoneticPr fontId="1" type="noConversion"/>
  </si>
  <si>
    <t>墨西哥 Mexico</t>
    <phoneticPr fontId="1" type="noConversion"/>
  </si>
  <si>
    <t>巴西 Brazil</t>
    <phoneticPr fontId="1" type="noConversion"/>
  </si>
  <si>
    <t>阿根廷 Argentina</t>
    <phoneticPr fontId="1" type="noConversion"/>
  </si>
  <si>
    <t>比利時 Belgium</t>
    <phoneticPr fontId="1" type="noConversion"/>
  </si>
  <si>
    <t>法國 France</t>
    <phoneticPr fontId="1" type="noConversion"/>
  </si>
  <si>
    <t>德國 Germany</t>
    <phoneticPr fontId="1" type="noConversion"/>
  </si>
  <si>
    <t>義大利 Italy</t>
    <phoneticPr fontId="1" type="noConversion"/>
  </si>
  <si>
    <t>荷蘭 Netherlands</t>
    <phoneticPr fontId="1" type="noConversion"/>
  </si>
  <si>
    <t>瑞士 Switzerland</t>
    <phoneticPr fontId="1" type="noConversion"/>
  </si>
  <si>
    <t>西班牙 Spain</t>
    <phoneticPr fontId="1" type="noConversion"/>
  </si>
  <si>
    <t>英國 United Kingdom</t>
    <phoneticPr fontId="1" type="noConversion"/>
  </si>
  <si>
    <t>奧地利 Austria</t>
    <phoneticPr fontId="1" type="noConversion"/>
  </si>
  <si>
    <t>希臘 Greece</t>
    <phoneticPr fontId="1" type="noConversion"/>
  </si>
  <si>
    <t>瑞典 Sweden</t>
    <phoneticPr fontId="1" type="noConversion"/>
  </si>
  <si>
    <t>俄羅斯 Russian Federation</t>
    <phoneticPr fontId="1" type="noConversion"/>
  </si>
  <si>
    <t>澳大利亞 Australia</t>
    <phoneticPr fontId="1" type="noConversion"/>
  </si>
  <si>
    <t>紐西蘭 New Zealand</t>
    <phoneticPr fontId="1" type="noConversion"/>
  </si>
  <si>
    <t>南非 S. Africa</t>
    <phoneticPr fontId="1" type="noConversion"/>
  </si>
  <si>
    <t>表1-2  109年10月來臺旅客人次及成長率－按居住地分
Table 1-2 Visitor Arrivals by Residence,
October,2020</t>
  </si>
  <si>
    <t>109年10月 Oct.., 2020</t>
  </si>
  <si>
    <t>108年10月 Oct.., 2019</t>
  </si>
  <si>
    <t/>
  </si>
  <si>
    <t>註1: 本表華僑旅客包含持入境特別簽證之大陸地區、港澳居民，及長期旅居境外之無戶籍國民。</t>
  </si>
  <si>
    <t>註2: 資料來源：內政部移民署。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</si>
</sst>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76" formatCode="_-* #,##0_-;\-* #,##0_-;_-* &quot;-&quot;??_-;_-@_-"/>
    <numFmt numFmtId="177" formatCode="#,##0_);[Red]\(#,##0\)"/>
    <numFmt numFmtId="178" formatCode="0.00_ "/>
  </numFmts>
  <fonts count="10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b/>
      <sz val="9"/>
      <name val="新細明體"/>
      <family val="1"/>
      <charset val="136"/>
    </font>
    <font>
      <b/>
      <sz val="9"/>
      <name val="Times New Roman"/>
      <family val="1"/>
    </font>
    <font>
      <sz val="9"/>
      <name val="Times New Roman"/>
      <family val="1"/>
    </font>
    <font>
      <sz val="12"/>
      <color theme="1"/>
      <name val="新細明體"/>
      <family val="1"/>
      <charset val="136"/>
      <scheme val="minor"/>
    </font>
    <font>
      <sz val="15"/>
      <color theme="1"/>
      <name val="標楷體"/>
      <family val="4"/>
      <charset val="136"/>
    </font>
    <font>
      <sz val="9"/>
      <color theme="1"/>
      <name val="新細明體"/>
      <family val="1"/>
      <charset val="136"/>
      <scheme val="minor"/>
    </font>
    <font>
      <sz val="10"/>
      <color theme="1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/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vertical="center"/>
    </xf>
    <xf numFmtId="177" fontId="1" fillId="0" borderId="2" xfId="0" applyNumberFormat="1" applyFont="1" applyBorder="1" applyAlignment="1">
      <alignment vertical="center"/>
    </xf>
    <xf numFmtId="178" fontId="1" fillId="0" borderId="1" xfId="0" applyNumberFormat="1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177" fontId="1" fillId="0" borderId="5" xfId="0" applyNumberFormat="1" applyFont="1" applyBorder="1" applyAlignment="1">
      <alignment vertical="center"/>
    </xf>
    <xf numFmtId="177" fontId="1" fillId="0" borderId="6" xfId="0" applyNumberFormat="1" applyFont="1" applyBorder="1" applyAlignment="1">
      <alignment vertical="center"/>
    </xf>
    <xf numFmtId="178" fontId="1" fillId="0" borderId="6" xfId="0" applyNumberFormat="1" applyFont="1" applyBorder="1" applyAlignment="1">
      <alignment horizontal="right" vertical="center"/>
    </xf>
    <xf numFmtId="0" fontId="8" fillId="0" borderId="2" xfId="0" applyFont="1" applyBorder="1" applyAlignment="1">
      <alignment vertical="center" textRotation="255"/>
    </xf>
    <xf numFmtId="0" fontId="1" fillId="0" borderId="6" xfId="0" applyFont="1" applyBorder="1" applyAlignment="1">
      <alignment vertical="center" textRotation="255"/>
    </xf>
    <xf numFmtId="0" fontId="8" fillId="0" borderId="8" xfId="0" applyFont="1" applyBorder="1" applyAlignment="1">
      <alignment vertical="center" textRotation="255"/>
    </xf>
    <xf numFmtId="0" fontId="8" fillId="0" borderId="9" xfId="0" applyFont="1" applyBorder="1" applyAlignment="1">
      <alignment vertical="center" textRotation="255"/>
    </xf>
    <xf numFmtId="0" fontId="1" fillId="0" borderId="2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8" fillId="0" borderId="1" xfId="1" applyNumberFormat="1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1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9" fillId="0" borderId="0" xfId="0" applyFont="1" applyAlignment="1">
      <alignment vertical="center"/>
    </xf>
  </cellXfs>
  <cellStyles count="2">
    <cellStyle name="一般" xfId="0" builtinId="0"/>
    <cellStyle name="千分位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381000</xdr:colOff>
      <xdr:row>0</xdr:row>
      <xdr:rowOff>419099</xdr:rowOff>
    </xdr:from>
    <xdr:to>
      <xdr:col>11</xdr:col>
      <xdr:colOff>571500</xdr:colOff>
      <xdr:row>0</xdr:row>
      <xdr:rowOff>790575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410325" y="419099"/>
          <a:ext cx="781050" cy="37147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lang="zh-TW" altLang="en-US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tabSelected="1" workbookViewId="0">
      <pane ySplit="3" topLeftCell="A46" activePane="bottomLeft" state="frozen"/>
      <selection pane="bottomLeft" activeCell="C56" sqref="C56"/>
    </sheetView>
  </sheetViews>
  <sheetFormatPr defaultColWidth="9" defaultRowHeight="16.2" x14ac:dyDescent="0.3"/>
  <cols>
    <col min="1" max="1" width="3.33203125" style="1" customWidth="1"/>
    <col min="2" max="2" width="3.88671875" style="1" customWidth="1"/>
    <col min="3" max="3" width="16.109375" style="1" customWidth="1"/>
    <col min="4" max="4" width="8.109375" style="1" customWidth="1"/>
    <col min="5" max="5" width="8" style="1" customWidth="1"/>
    <col min="6" max="6" width="9.109375" style="1" customWidth="1"/>
    <col min="7" max="7" width="8.21875" style="1" customWidth="1"/>
    <col min="8" max="8" width="8" style="1" customWidth="1"/>
    <col min="9" max="9" width="8.44140625" style="1" customWidth="1"/>
    <col min="10" max="10" width="6.44140625" style="1" customWidth="1"/>
    <col min="11" max="11" width="7.33203125" style="1" customWidth="1"/>
    <col min="12" max="12" width="7.77734375" style="1" customWidth="1"/>
    <col min="13" max="16384" width="9" style="1"/>
  </cols>
  <sheetData>
    <row r="1" spans="1:13" ht="63" customHeight="1" x14ac:dyDescent="0.3">
      <c r="A1" s="21" t="s">
        <v>57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3" s="2" customFormat="1" ht="24.6" customHeight="1" x14ac:dyDescent="0.3">
      <c r="A2" s="23" t="s">
        <v>0</v>
      </c>
      <c r="B2" s="23"/>
      <c r="C2" s="23"/>
      <c r="D2" s="24" t="s">
        <v>58</v>
      </c>
      <c r="E2" s="24"/>
      <c r="F2" s="24"/>
      <c r="G2" s="24" t="s">
        <v>59</v>
      </c>
      <c r="H2" s="24"/>
      <c r="I2" s="24"/>
      <c r="J2" s="24" t="s">
        <v>1</v>
      </c>
      <c r="K2" s="24"/>
      <c r="L2" s="24"/>
    </row>
    <row r="3" spans="1:13" s="2" customFormat="1" ht="48.6" customHeight="1" x14ac:dyDescent="0.3">
      <c r="A3" s="23"/>
      <c r="B3" s="23"/>
      <c r="C3" s="23"/>
      <c r="D3" s="3" t="s">
        <v>2</v>
      </c>
      <c r="E3" s="4" t="s">
        <v>3</v>
      </c>
      <c r="F3" s="4" t="s">
        <v>4</v>
      </c>
      <c r="G3" s="3" t="s">
        <v>2</v>
      </c>
      <c r="H3" s="4" t="s">
        <v>3</v>
      </c>
      <c r="I3" s="4" t="s">
        <v>4</v>
      </c>
      <c r="J3" s="3" t="s">
        <v>2</v>
      </c>
      <c r="K3" s="4" t="s">
        <v>3</v>
      </c>
      <c r="L3" s="4" t="s">
        <v>4</v>
      </c>
    </row>
    <row r="4" spans="1:13" s="8" customFormat="1" ht="15" customHeight="1" x14ac:dyDescent="0.3">
      <c r="A4" s="16" t="s">
        <v>5</v>
      </c>
      <c r="B4" s="19" t="s">
        <v>6</v>
      </c>
      <c r="C4" s="20"/>
      <c r="D4" s="5">
        <f>E4+F4</f>
        <v>862</v>
      </c>
      <c r="E4" s="5">
        <v>841</v>
      </c>
      <c r="F4" s="6">
        <v>21</v>
      </c>
      <c r="G4" s="5">
        <f>H4+I4</f>
        <v>127019</v>
      </c>
      <c r="H4" s="5">
        <v>116932</v>
      </c>
      <c r="I4" s="6">
        <v>10087</v>
      </c>
      <c r="J4" s="7">
        <f>IF(G4=0,"-",((D4/G4)-1)*100)</f>
        <v>-99.321361371133449</v>
      </c>
      <c r="K4" s="7">
        <f>IF(H4=0,"-",((E4/H4)-1)*100)</f>
        <v>-99.280778572161594</v>
      </c>
      <c r="L4" s="7">
        <f>IF(I4=0,"-",((F4/I4)-1)*100)</f>
        <v>-99.791811242192921</v>
      </c>
      <c r="M4" s="8" t="s">
        <v>60</v>
      </c>
    </row>
    <row r="5" spans="1:13" s="8" customFormat="1" ht="15" customHeight="1" x14ac:dyDescent="0.3">
      <c r="A5" s="17"/>
      <c r="B5" s="19" t="s">
        <v>7</v>
      </c>
      <c r="C5" s="20"/>
      <c r="D5" s="5">
        <f t="shared" ref="D5:D48" si="0">E5+F5</f>
        <v>1810</v>
      </c>
      <c r="E5" s="5">
        <v>1810</v>
      </c>
      <c r="F5" s="6">
        <v>0</v>
      </c>
      <c r="G5" s="5">
        <f t="shared" ref="G5:G48" si="1">H5+I5</f>
        <v>114852</v>
      </c>
      <c r="H5" s="5">
        <v>112186</v>
      </c>
      <c r="I5" s="6">
        <v>2666</v>
      </c>
      <c r="J5" s="7">
        <f t="shared" ref="J5:L49" si="2">IF(G5=0,"-",((D5/G5)-1)*100)</f>
        <v>-98.424058788701984</v>
      </c>
      <c r="K5" s="7">
        <f t="shared" si="2"/>
        <v>-98.386607954646749</v>
      </c>
      <c r="L5" s="7">
        <f t="shared" si="2"/>
        <v>-100</v>
      </c>
      <c r="M5" s="8" t="s">
        <v>60</v>
      </c>
    </row>
    <row r="6" spans="1:13" s="8" customFormat="1" ht="15" customHeight="1" x14ac:dyDescent="0.3">
      <c r="A6" s="17"/>
      <c r="B6" s="19" t="s">
        <v>8</v>
      </c>
      <c r="C6" s="20"/>
      <c r="D6" s="5">
        <f t="shared" si="0"/>
        <v>986</v>
      </c>
      <c r="E6" s="5">
        <v>18</v>
      </c>
      <c r="F6" s="6">
        <v>968</v>
      </c>
      <c r="G6" s="5">
        <f t="shared" si="1"/>
        <v>207000</v>
      </c>
      <c r="H6" s="5">
        <v>133</v>
      </c>
      <c r="I6" s="6">
        <v>206867</v>
      </c>
      <c r="J6" s="7">
        <f t="shared" si="2"/>
        <v>-99.523671497584544</v>
      </c>
      <c r="K6" s="7">
        <f t="shared" si="2"/>
        <v>-86.46616541353383</v>
      </c>
      <c r="L6" s="7">
        <f t="shared" si="2"/>
        <v>-99.532066496831291</v>
      </c>
      <c r="M6" s="8" t="s">
        <v>60</v>
      </c>
    </row>
    <row r="7" spans="1:13" s="8" customFormat="1" ht="15" customHeight="1" x14ac:dyDescent="0.3">
      <c r="A7" s="17"/>
      <c r="B7" s="19" t="s">
        <v>9</v>
      </c>
      <c r="C7" s="20"/>
      <c r="D7" s="5">
        <f t="shared" si="0"/>
        <v>336</v>
      </c>
      <c r="E7" s="5">
        <v>16</v>
      </c>
      <c r="F7" s="6">
        <v>320</v>
      </c>
      <c r="G7" s="5">
        <f t="shared" si="1"/>
        <v>125060</v>
      </c>
      <c r="H7" s="5">
        <v>273</v>
      </c>
      <c r="I7" s="6">
        <v>124787</v>
      </c>
      <c r="J7" s="7">
        <f t="shared" si="2"/>
        <v>-99.731328962098203</v>
      </c>
      <c r="K7" s="7">
        <f t="shared" si="2"/>
        <v>-94.139194139194132</v>
      </c>
      <c r="L7" s="7">
        <f t="shared" si="2"/>
        <v>-99.743563031405515</v>
      </c>
      <c r="M7" s="8" t="s">
        <v>60</v>
      </c>
    </row>
    <row r="8" spans="1:13" s="8" customFormat="1" ht="15" customHeight="1" x14ac:dyDescent="0.3">
      <c r="A8" s="17"/>
      <c r="B8" s="19" t="s">
        <v>10</v>
      </c>
      <c r="C8" s="20"/>
      <c r="D8" s="5">
        <f t="shared" si="0"/>
        <v>185</v>
      </c>
      <c r="E8" s="5">
        <v>0</v>
      </c>
      <c r="F8" s="6">
        <v>185</v>
      </c>
      <c r="G8" s="5">
        <f t="shared" si="1"/>
        <v>3168</v>
      </c>
      <c r="H8" s="5">
        <v>3</v>
      </c>
      <c r="I8" s="6">
        <v>3165</v>
      </c>
      <c r="J8" s="7">
        <f t="shared" si="2"/>
        <v>-94.160353535353536</v>
      </c>
      <c r="K8" s="7">
        <f t="shared" si="2"/>
        <v>-100</v>
      </c>
      <c r="L8" s="7">
        <f t="shared" si="2"/>
        <v>-94.154818325434448</v>
      </c>
      <c r="M8" s="8" t="s">
        <v>60</v>
      </c>
    </row>
    <row r="9" spans="1:13" s="8" customFormat="1" ht="15" customHeight="1" x14ac:dyDescent="0.3">
      <c r="A9" s="17"/>
      <c r="B9" s="19" t="s">
        <v>11</v>
      </c>
      <c r="C9" s="20"/>
      <c r="D9" s="5">
        <f t="shared" si="0"/>
        <v>76</v>
      </c>
      <c r="E9" s="5">
        <v>3</v>
      </c>
      <c r="F9" s="6">
        <v>73</v>
      </c>
      <c r="G9" s="5">
        <f t="shared" si="1"/>
        <v>2361</v>
      </c>
      <c r="H9" s="5">
        <v>10</v>
      </c>
      <c r="I9" s="6">
        <v>2351</v>
      </c>
      <c r="J9" s="7">
        <f t="shared" si="2"/>
        <v>-96.781024989411264</v>
      </c>
      <c r="K9" s="7">
        <f t="shared" si="2"/>
        <v>-70</v>
      </c>
      <c r="L9" s="7">
        <f t="shared" si="2"/>
        <v>-96.89493832411739</v>
      </c>
      <c r="M9" s="8" t="s">
        <v>60</v>
      </c>
    </row>
    <row r="10" spans="1:13" s="8" customFormat="1" ht="15" customHeight="1" x14ac:dyDescent="0.3">
      <c r="A10" s="17"/>
      <c r="B10" s="16" t="s">
        <v>12</v>
      </c>
      <c r="C10" s="9" t="s">
        <v>30</v>
      </c>
      <c r="D10" s="5">
        <f>E10+F10</f>
        <v>327</v>
      </c>
      <c r="E10" s="5">
        <v>4</v>
      </c>
      <c r="F10" s="6">
        <v>323</v>
      </c>
      <c r="G10" s="5">
        <f t="shared" si="1"/>
        <v>48341</v>
      </c>
      <c r="H10" s="5">
        <v>50</v>
      </c>
      <c r="I10" s="6">
        <v>48291</v>
      </c>
      <c r="J10" s="7">
        <f t="shared" si="2"/>
        <v>-99.323555573943452</v>
      </c>
      <c r="K10" s="7">
        <f t="shared" si="2"/>
        <v>-92</v>
      </c>
      <c r="L10" s="7">
        <f t="shared" si="2"/>
        <v>-99.331138307345057</v>
      </c>
      <c r="M10" s="8" t="s">
        <v>60</v>
      </c>
    </row>
    <row r="11" spans="1:13" s="8" customFormat="1" ht="15" customHeight="1" x14ac:dyDescent="0.3">
      <c r="A11" s="17"/>
      <c r="B11" s="17"/>
      <c r="C11" s="10" t="s">
        <v>31</v>
      </c>
      <c r="D11" s="5">
        <f t="shared" si="0"/>
        <v>203</v>
      </c>
      <c r="E11" s="5">
        <v>6</v>
      </c>
      <c r="F11" s="6">
        <v>197</v>
      </c>
      <c r="G11" s="5">
        <f t="shared" si="1"/>
        <v>41001</v>
      </c>
      <c r="H11" s="5">
        <v>36</v>
      </c>
      <c r="I11" s="6">
        <v>40965</v>
      </c>
      <c r="J11" s="7">
        <f t="shared" si="2"/>
        <v>-99.504890124631103</v>
      </c>
      <c r="K11" s="7">
        <f t="shared" si="2"/>
        <v>-83.333333333333343</v>
      </c>
      <c r="L11" s="7">
        <f t="shared" si="2"/>
        <v>-99.519101672159167</v>
      </c>
      <c r="M11" s="8" t="s">
        <v>60</v>
      </c>
    </row>
    <row r="12" spans="1:13" s="8" customFormat="1" ht="15" customHeight="1" x14ac:dyDescent="0.3">
      <c r="A12" s="17"/>
      <c r="B12" s="17"/>
      <c r="C12" s="10" t="s">
        <v>32</v>
      </c>
      <c r="D12" s="5">
        <f t="shared" si="0"/>
        <v>3512</v>
      </c>
      <c r="E12" s="5">
        <v>8</v>
      </c>
      <c r="F12" s="6">
        <v>3504</v>
      </c>
      <c r="G12" s="5">
        <f t="shared" si="1"/>
        <v>21584</v>
      </c>
      <c r="H12" s="5">
        <v>30</v>
      </c>
      <c r="I12" s="6">
        <v>21554</v>
      </c>
      <c r="J12" s="7">
        <f t="shared" si="2"/>
        <v>-83.728687916975545</v>
      </c>
      <c r="K12" s="7">
        <f t="shared" si="2"/>
        <v>-73.333333333333343</v>
      </c>
      <c r="L12" s="7">
        <f t="shared" si="2"/>
        <v>-83.743156722650099</v>
      </c>
      <c r="M12" s="8" t="s">
        <v>60</v>
      </c>
    </row>
    <row r="13" spans="1:13" s="8" customFormat="1" ht="15" customHeight="1" x14ac:dyDescent="0.3">
      <c r="A13" s="17"/>
      <c r="B13" s="17"/>
      <c r="C13" s="10" t="s">
        <v>33</v>
      </c>
      <c r="D13" s="5">
        <f t="shared" si="0"/>
        <v>946</v>
      </c>
      <c r="E13" s="5">
        <v>8</v>
      </c>
      <c r="F13" s="6">
        <v>938</v>
      </c>
      <c r="G13" s="5">
        <f t="shared" si="1"/>
        <v>43915</v>
      </c>
      <c r="H13" s="5">
        <v>250</v>
      </c>
      <c r="I13" s="6">
        <v>43665</v>
      </c>
      <c r="J13" s="7">
        <f t="shared" si="2"/>
        <v>-97.845838551747704</v>
      </c>
      <c r="K13" s="7">
        <f t="shared" si="2"/>
        <v>-96.8</v>
      </c>
      <c r="L13" s="7">
        <f t="shared" si="2"/>
        <v>-97.851826405588</v>
      </c>
      <c r="M13" s="8" t="s">
        <v>60</v>
      </c>
    </row>
    <row r="14" spans="1:13" s="8" customFormat="1" ht="15" customHeight="1" x14ac:dyDescent="0.3">
      <c r="A14" s="17"/>
      <c r="B14" s="17"/>
      <c r="C14" s="10" t="s">
        <v>34</v>
      </c>
      <c r="D14" s="5">
        <f t="shared" si="0"/>
        <v>1522</v>
      </c>
      <c r="E14" s="5">
        <v>1</v>
      </c>
      <c r="F14" s="6">
        <v>1521</v>
      </c>
      <c r="G14" s="5">
        <f t="shared" si="1"/>
        <v>44159</v>
      </c>
      <c r="H14" s="5">
        <v>37</v>
      </c>
      <c r="I14" s="6">
        <v>44122</v>
      </c>
      <c r="J14" s="7">
        <f t="shared" si="2"/>
        <v>-96.553363980162601</v>
      </c>
      <c r="K14" s="7">
        <f t="shared" si="2"/>
        <v>-97.297297297297305</v>
      </c>
      <c r="L14" s="7">
        <f t="shared" si="2"/>
        <v>-96.55274012964054</v>
      </c>
      <c r="M14" s="8" t="s">
        <v>60</v>
      </c>
    </row>
    <row r="15" spans="1:13" s="8" customFormat="1" ht="15" customHeight="1" x14ac:dyDescent="0.3">
      <c r="A15" s="17"/>
      <c r="B15" s="17"/>
      <c r="C15" s="10" t="s">
        <v>35</v>
      </c>
      <c r="D15" s="5">
        <f t="shared" si="0"/>
        <v>4587</v>
      </c>
      <c r="E15" s="5">
        <v>18</v>
      </c>
      <c r="F15" s="6">
        <v>4569</v>
      </c>
      <c r="G15" s="5">
        <f t="shared" si="1"/>
        <v>34077</v>
      </c>
      <c r="H15" s="5">
        <v>211</v>
      </c>
      <c r="I15" s="6">
        <v>33866</v>
      </c>
      <c r="J15" s="7">
        <f t="shared" si="2"/>
        <v>-86.539308037679376</v>
      </c>
      <c r="K15" s="7">
        <f t="shared" si="2"/>
        <v>-91.469194312796205</v>
      </c>
      <c r="L15" s="7">
        <f t="shared" si="2"/>
        <v>-86.508592688832465</v>
      </c>
      <c r="M15" s="8" t="s">
        <v>60</v>
      </c>
    </row>
    <row r="16" spans="1:13" s="8" customFormat="1" ht="15" customHeight="1" x14ac:dyDescent="0.3">
      <c r="A16" s="17"/>
      <c r="B16" s="17"/>
      <c r="C16" s="10" t="s">
        <v>36</v>
      </c>
      <c r="D16" s="5">
        <f t="shared" ref="D16:I16" si="3">D17-D10-D11-D12-D13-D14-D15</f>
        <v>104</v>
      </c>
      <c r="E16" s="5">
        <f t="shared" si="3"/>
        <v>0</v>
      </c>
      <c r="F16" s="5">
        <f t="shared" si="3"/>
        <v>104</v>
      </c>
      <c r="G16" s="5">
        <f t="shared" si="3"/>
        <v>3240</v>
      </c>
      <c r="H16" s="5">
        <f t="shared" si="3"/>
        <v>24</v>
      </c>
      <c r="I16" s="5">
        <f t="shared" si="3"/>
        <v>3216</v>
      </c>
      <c r="J16" s="7">
        <f t="shared" si="2"/>
        <v>-96.790123456790127</v>
      </c>
      <c r="K16" s="7">
        <f t="shared" si="2"/>
        <v>-100</v>
      </c>
      <c r="L16" s="7">
        <f t="shared" si="2"/>
        <v>-96.766169154228848</v>
      </c>
      <c r="M16" s="8" t="s">
        <v>60</v>
      </c>
    </row>
    <row r="17" spans="1:13" s="8" customFormat="1" ht="15" customHeight="1" x14ac:dyDescent="0.3">
      <c r="A17" s="17"/>
      <c r="B17" s="18"/>
      <c r="C17" s="10" t="s">
        <v>13</v>
      </c>
      <c r="D17" s="5">
        <f t="shared" si="0"/>
        <v>11201</v>
      </c>
      <c r="E17" s="5">
        <v>45</v>
      </c>
      <c r="F17" s="6">
        <v>11156</v>
      </c>
      <c r="G17" s="5">
        <f t="shared" si="1"/>
        <v>236317</v>
      </c>
      <c r="H17" s="5">
        <v>638</v>
      </c>
      <c r="I17" s="6">
        <v>235679</v>
      </c>
      <c r="J17" s="7">
        <f t="shared" si="2"/>
        <v>-95.260180181705081</v>
      </c>
      <c r="K17" s="7">
        <f t="shared" si="2"/>
        <v>-92.946708463949847</v>
      </c>
      <c r="L17" s="7">
        <f t="shared" si="2"/>
        <v>-95.266442916000145</v>
      </c>
      <c r="M17" s="8" t="s">
        <v>60</v>
      </c>
    </row>
    <row r="18" spans="1:13" s="8" customFormat="1" ht="15" customHeight="1" x14ac:dyDescent="0.3">
      <c r="A18" s="17"/>
      <c r="B18" s="19" t="s">
        <v>14</v>
      </c>
      <c r="C18" s="20"/>
      <c r="D18" s="5">
        <f t="shared" ref="D18:I18" si="4">D19-D4-D5-D6-D7-D8-D9-D17</f>
        <v>69</v>
      </c>
      <c r="E18" s="5">
        <f t="shared" si="4"/>
        <v>2</v>
      </c>
      <c r="F18" s="5">
        <f t="shared" si="4"/>
        <v>67</v>
      </c>
      <c r="G18" s="5">
        <f t="shared" si="4"/>
        <v>1833</v>
      </c>
      <c r="H18" s="5">
        <f t="shared" si="4"/>
        <v>9</v>
      </c>
      <c r="I18" s="5">
        <f t="shared" si="4"/>
        <v>1824</v>
      </c>
      <c r="J18" s="7">
        <f t="shared" si="2"/>
        <v>-96.235679214402609</v>
      </c>
      <c r="K18" s="7">
        <f t="shared" si="2"/>
        <v>-77.777777777777786</v>
      </c>
      <c r="L18" s="7">
        <f t="shared" si="2"/>
        <v>-96.326754385964904</v>
      </c>
      <c r="M18" s="8" t="s">
        <v>60</v>
      </c>
    </row>
    <row r="19" spans="1:13" s="8" customFormat="1" ht="15" customHeight="1" x14ac:dyDescent="0.3">
      <c r="A19" s="18"/>
      <c r="B19" s="19" t="s">
        <v>15</v>
      </c>
      <c r="C19" s="20"/>
      <c r="D19" s="5">
        <f t="shared" si="0"/>
        <v>15525</v>
      </c>
      <c r="E19" s="5">
        <v>2735</v>
      </c>
      <c r="F19" s="6">
        <v>12790</v>
      </c>
      <c r="G19" s="5">
        <f t="shared" si="1"/>
        <v>817610</v>
      </c>
      <c r="H19" s="5">
        <v>230184</v>
      </c>
      <c r="I19" s="6">
        <v>587426</v>
      </c>
      <c r="J19" s="7">
        <f t="shared" si="2"/>
        <v>-98.101172930859462</v>
      </c>
      <c r="K19" s="7">
        <f t="shared" si="2"/>
        <v>-98.811820109130082</v>
      </c>
      <c r="L19" s="7">
        <f t="shared" si="2"/>
        <v>-97.822704476819212</v>
      </c>
      <c r="M19" s="8" t="s">
        <v>60</v>
      </c>
    </row>
    <row r="20" spans="1:13" s="8" customFormat="1" ht="15" customHeight="1" x14ac:dyDescent="0.3">
      <c r="A20" s="16" t="s">
        <v>16</v>
      </c>
      <c r="B20" s="19" t="s">
        <v>37</v>
      </c>
      <c r="C20" s="20"/>
      <c r="D20" s="5">
        <f t="shared" si="0"/>
        <v>152</v>
      </c>
      <c r="E20" s="5">
        <v>19</v>
      </c>
      <c r="F20" s="6">
        <v>133</v>
      </c>
      <c r="G20" s="5">
        <f t="shared" si="1"/>
        <v>12126</v>
      </c>
      <c r="H20" s="5">
        <v>25</v>
      </c>
      <c r="I20" s="6">
        <v>12101</v>
      </c>
      <c r="J20" s="7">
        <f t="shared" si="2"/>
        <v>-98.746495134421906</v>
      </c>
      <c r="K20" s="7">
        <f t="shared" si="2"/>
        <v>-24</v>
      </c>
      <c r="L20" s="7">
        <f t="shared" si="2"/>
        <v>-98.900917279563672</v>
      </c>
      <c r="M20" s="8" t="s">
        <v>60</v>
      </c>
    </row>
    <row r="21" spans="1:13" s="8" customFormat="1" ht="15" customHeight="1" x14ac:dyDescent="0.3">
      <c r="A21" s="17"/>
      <c r="B21" s="19" t="s">
        <v>38</v>
      </c>
      <c r="C21" s="20"/>
      <c r="D21" s="5">
        <f t="shared" si="0"/>
        <v>1132</v>
      </c>
      <c r="E21" s="5">
        <v>254</v>
      </c>
      <c r="F21" s="6">
        <v>878</v>
      </c>
      <c r="G21" s="5">
        <f t="shared" si="1"/>
        <v>52442</v>
      </c>
      <c r="H21" s="5">
        <v>333</v>
      </c>
      <c r="I21" s="6">
        <v>52109</v>
      </c>
      <c r="J21" s="7">
        <f t="shared" si="2"/>
        <v>-97.841424812173443</v>
      </c>
      <c r="K21" s="7">
        <f t="shared" si="2"/>
        <v>-23.723723723723722</v>
      </c>
      <c r="L21" s="7">
        <f t="shared" si="2"/>
        <v>-98.315070333339733</v>
      </c>
      <c r="M21" s="8" t="s">
        <v>60</v>
      </c>
    </row>
    <row r="22" spans="1:13" s="8" customFormat="1" ht="15" customHeight="1" x14ac:dyDescent="0.3">
      <c r="A22" s="17"/>
      <c r="B22" s="19" t="s">
        <v>39</v>
      </c>
      <c r="C22" s="20"/>
      <c r="D22" s="5">
        <f t="shared" si="0"/>
        <v>27</v>
      </c>
      <c r="E22" s="5">
        <v>0</v>
      </c>
      <c r="F22" s="6">
        <v>27</v>
      </c>
      <c r="G22" s="5">
        <f t="shared" si="1"/>
        <v>363</v>
      </c>
      <c r="H22" s="5">
        <v>1</v>
      </c>
      <c r="I22" s="6">
        <v>362</v>
      </c>
      <c r="J22" s="7">
        <f t="shared" si="2"/>
        <v>-92.561983471074385</v>
      </c>
      <c r="K22" s="7">
        <f t="shared" si="2"/>
        <v>-100</v>
      </c>
      <c r="L22" s="7">
        <f t="shared" si="2"/>
        <v>-92.541436464088406</v>
      </c>
      <c r="M22" s="8" t="s">
        <v>60</v>
      </c>
    </row>
    <row r="23" spans="1:13" s="8" customFormat="1" ht="15" customHeight="1" x14ac:dyDescent="0.3">
      <c r="A23" s="17"/>
      <c r="B23" s="19" t="s">
        <v>40</v>
      </c>
      <c r="C23" s="20"/>
      <c r="D23" s="5">
        <f t="shared" si="0"/>
        <v>35</v>
      </c>
      <c r="E23" s="5">
        <v>5</v>
      </c>
      <c r="F23" s="6">
        <v>30</v>
      </c>
      <c r="G23" s="5">
        <f t="shared" si="1"/>
        <v>388</v>
      </c>
      <c r="H23" s="5">
        <v>20</v>
      </c>
      <c r="I23" s="6">
        <v>368</v>
      </c>
      <c r="J23" s="7">
        <f t="shared" si="2"/>
        <v>-90.979381443298962</v>
      </c>
      <c r="K23" s="7">
        <f t="shared" si="2"/>
        <v>-75</v>
      </c>
      <c r="L23" s="7">
        <f t="shared" si="2"/>
        <v>-91.847826086956516</v>
      </c>
      <c r="M23" s="8" t="s">
        <v>60</v>
      </c>
    </row>
    <row r="24" spans="1:13" s="8" customFormat="1" ht="15" customHeight="1" x14ac:dyDescent="0.3">
      <c r="A24" s="17"/>
      <c r="B24" s="19" t="s">
        <v>41</v>
      </c>
      <c r="C24" s="20"/>
      <c r="D24" s="5">
        <f t="shared" si="0"/>
        <v>2</v>
      </c>
      <c r="E24" s="5">
        <v>0</v>
      </c>
      <c r="F24" s="6">
        <v>2</v>
      </c>
      <c r="G24" s="5">
        <f t="shared" si="1"/>
        <v>97</v>
      </c>
      <c r="H24" s="5">
        <v>13</v>
      </c>
      <c r="I24" s="6">
        <v>84</v>
      </c>
      <c r="J24" s="7">
        <f t="shared" si="2"/>
        <v>-97.9381443298969</v>
      </c>
      <c r="K24" s="7">
        <f t="shared" si="2"/>
        <v>-100</v>
      </c>
      <c r="L24" s="7">
        <f t="shared" si="2"/>
        <v>-97.61904761904762</v>
      </c>
      <c r="M24" s="8" t="s">
        <v>60</v>
      </c>
    </row>
    <row r="25" spans="1:13" s="8" customFormat="1" ht="15" customHeight="1" x14ac:dyDescent="0.3">
      <c r="A25" s="17"/>
      <c r="B25" s="19" t="s">
        <v>17</v>
      </c>
      <c r="C25" s="20"/>
      <c r="D25" s="5">
        <f t="shared" ref="D25:I25" si="5">D26-D20-D21-D22-D23-D24</f>
        <v>171</v>
      </c>
      <c r="E25" s="5">
        <f t="shared" si="5"/>
        <v>5</v>
      </c>
      <c r="F25" s="5">
        <f t="shared" si="5"/>
        <v>166</v>
      </c>
      <c r="G25" s="5">
        <f t="shared" si="5"/>
        <v>1268</v>
      </c>
      <c r="H25" s="5">
        <f t="shared" si="5"/>
        <v>22</v>
      </c>
      <c r="I25" s="5">
        <f t="shared" si="5"/>
        <v>1246</v>
      </c>
      <c r="J25" s="7">
        <f t="shared" si="2"/>
        <v>-86.514195583596205</v>
      </c>
      <c r="K25" s="7">
        <f t="shared" si="2"/>
        <v>-77.272727272727266</v>
      </c>
      <c r="L25" s="7">
        <f t="shared" si="2"/>
        <v>-86.677367576243981</v>
      </c>
      <c r="M25" s="8" t="s">
        <v>60</v>
      </c>
    </row>
    <row r="26" spans="1:13" s="8" customFormat="1" ht="15" customHeight="1" x14ac:dyDescent="0.3">
      <c r="A26" s="18"/>
      <c r="B26" s="19" t="s">
        <v>18</v>
      </c>
      <c r="C26" s="20"/>
      <c r="D26" s="5">
        <f t="shared" si="0"/>
        <v>1519</v>
      </c>
      <c r="E26" s="5">
        <v>283</v>
      </c>
      <c r="F26" s="6">
        <v>1236</v>
      </c>
      <c r="G26" s="5">
        <f t="shared" si="1"/>
        <v>66684</v>
      </c>
      <c r="H26" s="5">
        <v>414</v>
      </c>
      <c r="I26" s="6">
        <v>66270</v>
      </c>
      <c r="J26" s="7">
        <f t="shared" si="2"/>
        <v>-97.72209225601344</v>
      </c>
      <c r="K26" s="7">
        <f t="shared" si="2"/>
        <v>-31.642512077294683</v>
      </c>
      <c r="L26" s="7">
        <f t="shared" si="2"/>
        <v>-98.134902670891805</v>
      </c>
      <c r="M26" s="8" t="s">
        <v>60</v>
      </c>
    </row>
    <row r="27" spans="1:13" s="8" customFormat="1" ht="15" customHeight="1" x14ac:dyDescent="0.3">
      <c r="A27" s="16" t="s">
        <v>19</v>
      </c>
      <c r="B27" s="19" t="s">
        <v>42</v>
      </c>
      <c r="C27" s="20"/>
      <c r="D27" s="5">
        <f t="shared" si="0"/>
        <v>65</v>
      </c>
      <c r="E27" s="5">
        <v>0</v>
      </c>
      <c r="F27" s="6">
        <v>65</v>
      </c>
      <c r="G27" s="5">
        <f t="shared" si="1"/>
        <v>1003</v>
      </c>
      <c r="H27" s="5">
        <v>1</v>
      </c>
      <c r="I27" s="6">
        <v>1002</v>
      </c>
      <c r="J27" s="7">
        <f t="shared" si="2"/>
        <v>-93.519441674975084</v>
      </c>
      <c r="K27" s="7">
        <f t="shared" si="2"/>
        <v>-100</v>
      </c>
      <c r="L27" s="7">
        <f t="shared" si="2"/>
        <v>-93.512974051896208</v>
      </c>
      <c r="M27" s="8" t="s">
        <v>60</v>
      </c>
    </row>
    <row r="28" spans="1:13" s="8" customFormat="1" ht="15" customHeight="1" x14ac:dyDescent="0.3">
      <c r="A28" s="17"/>
      <c r="B28" s="19" t="s">
        <v>43</v>
      </c>
      <c r="C28" s="20"/>
      <c r="D28" s="5">
        <f t="shared" si="0"/>
        <v>186</v>
      </c>
      <c r="E28" s="5">
        <v>6</v>
      </c>
      <c r="F28" s="6">
        <v>180</v>
      </c>
      <c r="G28" s="5">
        <f t="shared" si="1"/>
        <v>6039</v>
      </c>
      <c r="H28" s="5">
        <v>3</v>
      </c>
      <c r="I28" s="6">
        <v>6036</v>
      </c>
      <c r="J28" s="7">
        <f t="shared" si="2"/>
        <v>-96.920019870839553</v>
      </c>
      <c r="K28" s="7">
        <f t="shared" si="2"/>
        <v>100</v>
      </c>
      <c r="L28" s="7">
        <f t="shared" si="2"/>
        <v>-97.017892644135188</v>
      </c>
      <c r="M28" s="8" t="s">
        <v>60</v>
      </c>
    </row>
    <row r="29" spans="1:13" s="8" customFormat="1" ht="15" customHeight="1" x14ac:dyDescent="0.3">
      <c r="A29" s="17"/>
      <c r="B29" s="19" t="s">
        <v>44</v>
      </c>
      <c r="C29" s="20"/>
      <c r="D29" s="5">
        <f t="shared" si="0"/>
        <v>210</v>
      </c>
      <c r="E29" s="5">
        <v>6</v>
      </c>
      <c r="F29" s="6">
        <v>204</v>
      </c>
      <c r="G29" s="5">
        <f t="shared" si="1"/>
        <v>7903</v>
      </c>
      <c r="H29" s="5">
        <v>8</v>
      </c>
      <c r="I29" s="6">
        <v>7895</v>
      </c>
      <c r="J29" s="7">
        <f t="shared" si="2"/>
        <v>-97.342781222320639</v>
      </c>
      <c r="K29" s="7">
        <f t="shared" si="2"/>
        <v>-25</v>
      </c>
      <c r="L29" s="7">
        <f t="shared" si="2"/>
        <v>-97.416086130462318</v>
      </c>
      <c r="M29" s="8" t="s">
        <v>60</v>
      </c>
    </row>
    <row r="30" spans="1:13" s="8" customFormat="1" ht="15" customHeight="1" x14ac:dyDescent="0.3">
      <c r="A30" s="17"/>
      <c r="B30" s="19" t="s">
        <v>45</v>
      </c>
      <c r="C30" s="20"/>
      <c r="D30" s="5">
        <f t="shared" si="0"/>
        <v>70</v>
      </c>
      <c r="E30" s="5">
        <v>2</v>
      </c>
      <c r="F30" s="6">
        <v>68</v>
      </c>
      <c r="G30" s="5">
        <f t="shared" si="1"/>
        <v>1873</v>
      </c>
      <c r="H30" s="5">
        <v>0</v>
      </c>
      <c r="I30" s="6">
        <v>1873</v>
      </c>
      <c r="J30" s="7">
        <f t="shared" si="2"/>
        <v>-96.262680192205025</v>
      </c>
      <c r="K30" s="7" t="str">
        <f t="shared" si="2"/>
        <v>-</v>
      </c>
      <c r="L30" s="7">
        <f t="shared" si="2"/>
        <v>-96.369460758142026</v>
      </c>
      <c r="M30" s="8" t="s">
        <v>60</v>
      </c>
    </row>
    <row r="31" spans="1:13" s="8" customFormat="1" ht="15" customHeight="1" x14ac:dyDescent="0.3">
      <c r="A31" s="17"/>
      <c r="B31" s="19" t="s">
        <v>46</v>
      </c>
      <c r="C31" s="20"/>
      <c r="D31" s="5">
        <f t="shared" si="0"/>
        <v>160</v>
      </c>
      <c r="E31" s="5">
        <v>0</v>
      </c>
      <c r="F31" s="6">
        <v>160</v>
      </c>
      <c r="G31" s="5">
        <f t="shared" si="1"/>
        <v>2866</v>
      </c>
      <c r="H31" s="5">
        <v>0</v>
      </c>
      <c r="I31" s="6">
        <v>2866</v>
      </c>
      <c r="J31" s="7">
        <f t="shared" si="2"/>
        <v>-94.417306350314021</v>
      </c>
      <c r="K31" s="7" t="str">
        <f t="shared" si="2"/>
        <v>-</v>
      </c>
      <c r="L31" s="7">
        <f t="shared" si="2"/>
        <v>-94.417306350314021</v>
      </c>
      <c r="M31" s="8" t="s">
        <v>60</v>
      </c>
    </row>
    <row r="32" spans="1:13" s="8" customFormat="1" ht="15" customHeight="1" x14ac:dyDescent="0.3">
      <c r="A32" s="17"/>
      <c r="B32" s="19" t="s">
        <v>47</v>
      </c>
      <c r="C32" s="20"/>
      <c r="D32" s="5">
        <f t="shared" si="0"/>
        <v>18</v>
      </c>
      <c r="E32" s="5">
        <v>0</v>
      </c>
      <c r="F32" s="6">
        <v>18</v>
      </c>
      <c r="G32" s="5">
        <f t="shared" si="1"/>
        <v>1307</v>
      </c>
      <c r="H32" s="5">
        <v>2</v>
      </c>
      <c r="I32" s="6">
        <v>1305</v>
      </c>
      <c r="J32" s="7">
        <f t="shared" si="2"/>
        <v>-98.622800306044383</v>
      </c>
      <c r="K32" s="7">
        <f t="shared" si="2"/>
        <v>-100</v>
      </c>
      <c r="L32" s="7">
        <f t="shared" si="2"/>
        <v>-98.620689655172413</v>
      </c>
      <c r="M32" s="8" t="s">
        <v>60</v>
      </c>
    </row>
    <row r="33" spans="1:13" s="8" customFormat="1" ht="15" customHeight="1" x14ac:dyDescent="0.3">
      <c r="A33" s="17"/>
      <c r="B33" s="19" t="s">
        <v>48</v>
      </c>
      <c r="C33" s="20"/>
      <c r="D33" s="5">
        <f t="shared" si="0"/>
        <v>52</v>
      </c>
      <c r="E33" s="5">
        <v>1</v>
      </c>
      <c r="F33" s="6">
        <v>51</v>
      </c>
      <c r="G33" s="5">
        <f t="shared" si="1"/>
        <v>1423</v>
      </c>
      <c r="H33" s="5">
        <v>8</v>
      </c>
      <c r="I33" s="6">
        <v>1415</v>
      </c>
      <c r="J33" s="7">
        <f t="shared" si="2"/>
        <v>-96.345748418833452</v>
      </c>
      <c r="K33" s="7">
        <f t="shared" si="2"/>
        <v>-87.5</v>
      </c>
      <c r="L33" s="7">
        <f t="shared" si="2"/>
        <v>-96.39575971731449</v>
      </c>
      <c r="M33" s="8" t="s">
        <v>60</v>
      </c>
    </row>
    <row r="34" spans="1:13" s="8" customFormat="1" ht="15" customHeight="1" x14ac:dyDescent="0.3">
      <c r="A34" s="17"/>
      <c r="B34" s="19" t="s">
        <v>49</v>
      </c>
      <c r="C34" s="20"/>
      <c r="D34" s="5">
        <f t="shared" si="0"/>
        <v>343</v>
      </c>
      <c r="E34" s="5">
        <v>12</v>
      </c>
      <c r="F34" s="6">
        <v>331</v>
      </c>
      <c r="G34" s="5">
        <f t="shared" si="1"/>
        <v>9680</v>
      </c>
      <c r="H34" s="5">
        <v>7</v>
      </c>
      <c r="I34" s="6">
        <v>9673</v>
      </c>
      <c r="J34" s="7">
        <f t="shared" si="2"/>
        <v>-96.456611570247929</v>
      </c>
      <c r="K34" s="7">
        <f t="shared" si="2"/>
        <v>71.428571428571416</v>
      </c>
      <c r="L34" s="7">
        <f t="shared" si="2"/>
        <v>-96.578104000827054</v>
      </c>
      <c r="M34" s="8" t="s">
        <v>60</v>
      </c>
    </row>
    <row r="35" spans="1:13" s="8" customFormat="1" ht="15" customHeight="1" x14ac:dyDescent="0.3">
      <c r="A35" s="17"/>
      <c r="B35" s="19" t="s">
        <v>50</v>
      </c>
      <c r="C35" s="20"/>
      <c r="D35" s="5">
        <f t="shared" si="0"/>
        <v>24</v>
      </c>
      <c r="E35" s="5">
        <v>0</v>
      </c>
      <c r="F35" s="6">
        <v>24</v>
      </c>
      <c r="G35" s="5">
        <f t="shared" si="1"/>
        <v>896</v>
      </c>
      <c r="H35" s="5">
        <v>1</v>
      </c>
      <c r="I35" s="6">
        <v>895</v>
      </c>
      <c r="J35" s="7">
        <f t="shared" si="2"/>
        <v>-97.321428571428569</v>
      </c>
      <c r="K35" s="7">
        <f t="shared" si="2"/>
        <v>-100</v>
      </c>
      <c r="L35" s="7">
        <f t="shared" si="2"/>
        <v>-97.318435754189949</v>
      </c>
      <c r="M35" s="8" t="s">
        <v>60</v>
      </c>
    </row>
    <row r="36" spans="1:13" s="8" customFormat="1" ht="15" customHeight="1" x14ac:dyDescent="0.3">
      <c r="A36" s="17"/>
      <c r="B36" s="19" t="s">
        <v>51</v>
      </c>
      <c r="C36" s="20"/>
      <c r="D36" s="5">
        <f t="shared" si="0"/>
        <v>7</v>
      </c>
      <c r="E36" s="5">
        <v>0</v>
      </c>
      <c r="F36" s="6">
        <v>7</v>
      </c>
      <c r="G36" s="5">
        <f t="shared" si="1"/>
        <v>213</v>
      </c>
      <c r="H36" s="5">
        <v>0</v>
      </c>
      <c r="I36" s="6">
        <v>213</v>
      </c>
      <c r="J36" s="7">
        <f t="shared" si="2"/>
        <v>-96.713615023474176</v>
      </c>
      <c r="K36" s="7" t="str">
        <f t="shared" si="2"/>
        <v>-</v>
      </c>
      <c r="L36" s="7">
        <f t="shared" si="2"/>
        <v>-96.713615023474176</v>
      </c>
      <c r="M36" s="8" t="s">
        <v>60</v>
      </c>
    </row>
    <row r="37" spans="1:13" s="8" customFormat="1" ht="15" customHeight="1" x14ac:dyDescent="0.3">
      <c r="A37" s="17"/>
      <c r="B37" s="19" t="s">
        <v>52</v>
      </c>
      <c r="C37" s="20"/>
      <c r="D37" s="5">
        <f t="shared" si="0"/>
        <v>16</v>
      </c>
      <c r="E37" s="5">
        <v>1</v>
      </c>
      <c r="F37" s="6">
        <v>15</v>
      </c>
      <c r="G37" s="5">
        <f t="shared" si="1"/>
        <v>967</v>
      </c>
      <c r="H37" s="5">
        <v>2</v>
      </c>
      <c r="I37" s="6">
        <v>965</v>
      </c>
      <c r="J37" s="7">
        <f t="shared" si="2"/>
        <v>-98.345398138572904</v>
      </c>
      <c r="K37" s="7">
        <f t="shared" si="2"/>
        <v>-50</v>
      </c>
      <c r="L37" s="7">
        <f t="shared" si="2"/>
        <v>-98.445595854922274</v>
      </c>
      <c r="M37" s="8" t="s">
        <v>60</v>
      </c>
    </row>
    <row r="38" spans="1:13" s="8" customFormat="1" ht="15" customHeight="1" x14ac:dyDescent="0.3">
      <c r="A38" s="17"/>
      <c r="B38" s="19" t="s">
        <v>53</v>
      </c>
      <c r="C38" s="20"/>
      <c r="D38" s="5">
        <f t="shared" si="0"/>
        <v>104</v>
      </c>
      <c r="E38" s="5">
        <v>0</v>
      </c>
      <c r="F38" s="6">
        <v>104</v>
      </c>
      <c r="G38" s="5">
        <f t="shared" si="1"/>
        <v>1609</v>
      </c>
      <c r="H38" s="5">
        <v>0</v>
      </c>
      <c r="I38" s="6">
        <v>1609</v>
      </c>
      <c r="J38" s="7">
        <f t="shared" si="2"/>
        <v>-93.536357986326919</v>
      </c>
      <c r="K38" s="7" t="str">
        <f t="shared" si="2"/>
        <v>-</v>
      </c>
      <c r="L38" s="7">
        <f t="shared" si="2"/>
        <v>-93.536357986326919</v>
      </c>
      <c r="M38" s="8" t="s">
        <v>60</v>
      </c>
    </row>
    <row r="39" spans="1:13" s="8" customFormat="1" ht="15" customHeight="1" x14ac:dyDescent="0.3">
      <c r="A39" s="17"/>
      <c r="B39" s="19" t="s">
        <v>20</v>
      </c>
      <c r="C39" s="20"/>
      <c r="D39" s="5">
        <f t="shared" ref="D39:I39" si="6">D40-D27-D28-D29-D30-D31-D32-D33-D34-D35-D36-D37-D38</f>
        <v>393</v>
      </c>
      <c r="E39" s="5">
        <f t="shared" si="6"/>
        <v>3</v>
      </c>
      <c r="F39" s="5">
        <f t="shared" si="6"/>
        <v>390</v>
      </c>
      <c r="G39" s="5">
        <f t="shared" si="6"/>
        <v>6058</v>
      </c>
      <c r="H39" s="5">
        <f t="shared" si="6"/>
        <v>2</v>
      </c>
      <c r="I39" s="5">
        <f t="shared" si="6"/>
        <v>6056</v>
      </c>
      <c r="J39" s="7">
        <f t="shared" si="2"/>
        <v>-93.512710465500163</v>
      </c>
      <c r="K39" s="7">
        <f t="shared" si="2"/>
        <v>50</v>
      </c>
      <c r="L39" s="7">
        <f t="shared" si="2"/>
        <v>-93.560105680317037</v>
      </c>
      <c r="M39" s="8" t="s">
        <v>60</v>
      </c>
    </row>
    <row r="40" spans="1:13" s="8" customFormat="1" ht="15" customHeight="1" x14ac:dyDescent="0.3">
      <c r="A40" s="18"/>
      <c r="B40" s="19" t="s">
        <v>21</v>
      </c>
      <c r="C40" s="20"/>
      <c r="D40" s="5">
        <f t="shared" si="0"/>
        <v>1648</v>
      </c>
      <c r="E40" s="5">
        <v>31</v>
      </c>
      <c r="F40" s="6">
        <v>1617</v>
      </c>
      <c r="G40" s="5">
        <f t="shared" si="1"/>
        <v>41837</v>
      </c>
      <c r="H40" s="5">
        <v>34</v>
      </c>
      <c r="I40" s="6">
        <v>41803</v>
      </c>
      <c r="J40" s="7">
        <f t="shared" si="2"/>
        <v>-96.060903028419816</v>
      </c>
      <c r="K40" s="7">
        <f t="shared" si="2"/>
        <v>-8.8235294117647083</v>
      </c>
      <c r="L40" s="7">
        <f t="shared" si="2"/>
        <v>-96.131856565318273</v>
      </c>
      <c r="M40" s="8" t="s">
        <v>60</v>
      </c>
    </row>
    <row r="41" spans="1:13" s="8" customFormat="1" ht="15" customHeight="1" x14ac:dyDescent="0.3">
      <c r="A41" s="16" t="s">
        <v>22</v>
      </c>
      <c r="B41" s="19" t="s">
        <v>54</v>
      </c>
      <c r="C41" s="20"/>
      <c r="D41" s="5">
        <f t="shared" si="0"/>
        <v>82</v>
      </c>
      <c r="E41" s="5">
        <v>3</v>
      </c>
      <c r="F41" s="6">
        <v>79</v>
      </c>
      <c r="G41" s="5">
        <f t="shared" si="1"/>
        <v>9725</v>
      </c>
      <c r="H41" s="5">
        <v>26</v>
      </c>
      <c r="I41" s="6">
        <v>9699</v>
      </c>
      <c r="J41" s="7">
        <f t="shared" si="2"/>
        <v>-99.156812339331623</v>
      </c>
      <c r="K41" s="7">
        <f t="shared" si="2"/>
        <v>-88.461538461538453</v>
      </c>
      <c r="L41" s="7">
        <f t="shared" si="2"/>
        <v>-99.185483039488602</v>
      </c>
      <c r="M41" s="8" t="s">
        <v>60</v>
      </c>
    </row>
    <row r="42" spans="1:13" s="8" customFormat="1" ht="15" customHeight="1" x14ac:dyDescent="0.3">
      <c r="A42" s="17"/>
      <c r="B42" s="19" t="s">
        <v>55</v>
      </c>
      <c r="C42" s="20"/>
      <c r="D42" s="5">
        <f t="shared" si="0"/>
        <v>16</v>
      </c>
      <c r="E42" s="5">
        <v>1</v>
      </c>
      <c r="F42" s="6">
        <v>15</v>
      </c>
      <c r="G42" s="5">
        <f t="shared" si="1"/>
        <v>1786</v>
      </c>
      <c r="H42" s="5">
        <v>4</v>
      </c>
      <c r="I42" s="6">
        <v>1782</v>
      </c>
      <c r="J42" s="7">
        <f t="shared" si="2"/>
        <v>-99.104143337066063</v>
      </c>
      <c r="K42" s="7">
        <f t="shared" si="2"/>
        <v>-75</v>
      </c>
      <c r="L42" s="7">
        <f t="shared" si="2"/>
        <v>-99.158249158249163</v>
      </c>
      <c r="M42" s="8" t="s">
        <v>60</v>
      </c>
    </row>
    <row r="43" spans="1:13" s="8" customFormat="1" ht="15" customHeight="1" x14ac:dyDescent="0.3">
      <c r="A43" s="17"/>
      <c r="B43" s="19" t="s">
        <v>23</v>
      </c>
      <c r="C43" s="20"/>
      <c r="D43" s="5">
        <f t="shared" ref="D43:I43" si="7">D44-D41-D42</f>
        <v>44</v>
      </c>
      <c r="E43" s="5">
        <f t="shared" si="7"/>
        <v>2</v>
      </c>
      <c r="F43" s="5">
        <f t="shared" si="7"/>
        <v>42</v>
      </c>
      <c r="G43" s="5">
        <f t="shared" si="7"/>
        <v>315</v>
      </c>
      <c r="H43" s="5">
        <f t="shared" si="7"/>
        <v>1</v>
      </c>
      <c r="I43" s="5">
        <f t="shared" si="7"/>
        <v>314</v>
      </c>
      <c r="J43" s="7">
        <f t="shared" si="2"/>
        <v>-86.031746031746039</v>
      </c>
      <c r="K43" s="7">
        <f t="shared" si="2"/>
        <v>100</v>
      </c>
      <c r="L43" s="7">
        <f t="shared" si="2"/>
        <v>-86.624203821656053</v>
      </c>
      <c r="M43" s="8" t="s">
        <v>60</v>
      </c>
    </row>
    <row r="44" spans="1:13" s="8" customFormat="1" ht="15" customHeight="1" x14ac:dyDescent="0.3">
      <c r="A44" s="18"/>
      <c r="B44" s="19" t="s">
        <v>24</v>
      </c>
      <c r="C44" s="20"/>
      <c r="D44" s="5">
        <f t="shared" si="0"/>
        <v>142</v>
      </c>
      <c r="E44" s="5">
        <v>6</v>
      </c>
      <c r="F44" s="6">
        <v>136</v>
      </c>
      <c r="G44" s="5">
        <f t="shared" si="1"/>
        <v>11826</v>
      </c>
      <c r="H44" s="5">
        <v>31</v>
      </c>
      <c r="I44" s="6">
        <v>11795</v>
      </c>
      <c r="J44" s="7">
        <f t="shared" si="2"/>
        <v>-98.79925587688146</v>
      </c>
      <c r="K44" s="7">
        <f t="shared" si="2"/>
        <v>-80.645161290322577</v>
      </c>
      <c r="L44" s="7">
        <f t="shared" si="2"/>
        <v>-98.84696905468418</v>
      </c>
      <c r="M44" s="8" t="s">
        <v>60</v>
      </c>
    </row>
    <row r="45" spans="1:13" s="8" customFormat="1" ht="20.25" customHeight="1" x14ac:dyDescent="0.3">
      <c r="A45" s="16" t="s">
        <v>25</v>
      </c>
      <c r="B45" s="19" t="s">
        <v>56</v>
      </c>
      <c r="C45" s="20"/>
      <c r="D45" s="5">
        <f t="shared" si="0"/>
        <v>52</v>
      </c>
      <c r="E45" s="5">
        <v>0</v>
      </c>
      <c r="F45" s="6">
        <v>52</v>
      </c>
      <c r="G45" s="5">
        <f t="shared" si="1"/>
        <v>465</v>
      </c>
      <c r="H45" s="5">
        <v>11</v>
      </c>
      <c r="I45" s="6">
        <v>454</v>
      </c>
      <c r="J45" s="7">
        <f t="shared" si="2"/>
        <v>-88.817204301075265</v>
      </c>
      <c r="K45" s="7">
        <f t="shared" si="2"/>
        <v>-100</v>
      </c>
      <c r="L45" s="7">
        <f t="shared" si="2"/>
        <v>-88.546255506607935</v>
      </c>
      <c r="M45" s="8" t="s">
        <v>60</v>
      </c>
    </row>
    <row r="46" spans="1:13" s="8" customFormat="1" ht="17.25" customHeight="1" x14ac:dyDescent="0.3">
      <c r="A46" s="17"/>
      <c r="B46" s="19" t="s">
        <v>26</v>
      </c>
      <c r="C46" s="20"/>
      <c r="D46" s="5">
        <f t="shared" ref="D46:I46" si="8">D47-D45</f>
        <v>64</v>
      </c>
      <c r="E46" s="5">
        <f t="shared" si="8"/>
        <v>1</v>
      </c>
      <c r="F46" s="5">
        <f t="shared" si="8"/>
        <v>63</v>
      </c>
      <c r="G46" s="5">
        <f t="shared" si="8"/>
        <v>560</v>
      </c>
      <c r="H46" s="5">
        <f t="shared" si="8"/>
        <v>5</v>
      </c>
      <c r="I46" s="5">
        <f t="shared" si="8"/>
        <v>555</v>
      </c>
      <c r="J46" s="7">
        <f t="shared" si="2"/>
        <v>-88.571428571428569</v>
      </c>
      <c r="K46" s="7">
        <f t="shared" si="2"/>
        <v>-80</v>
      </c>
      <c r="L46" s="7">
        <f t="shared" si="2"/>
        <v>-88.64864864864866</v>
      </c>
      <c r="M46" s="8" t="s">
        <v>60</v>
      </c>
    </row>
    <row r="47" spans="1:13" s="8" customFormat="1" ht="19.5" customHeight="1" x14ac:dyDescent="0.3">
      <c r="A47" s="18"/>
      <c r="B47" s="26" t="s">
        <v>27</v>
      </c>
      <c r="C47" s="27"/>
      <c r="D47" s="5">
        <f t="shared" si="0"/>
        <v>116</v>
      </c>
      <c r="E47" s="5">
        <v>1</v>
      </c>
      <c r="F47" s="6">
        <v>115</v>
      </c>
      <c r="G47" s="5">
        <f t="shared" si="1"/>
        <v>1025</v>
      </c>
      <c r="H47" s="5">
        <v>16</v>
      </c>
      <c r="I47" s="6">
        <v>1009</v>
      </c>
      <c r="J47" s="7">
        <f t="shared" si="2"/>
        <v>-88.682926829268297</v>
      </c>
      <c r="K47" s="7">
        <f t="shared" si="2"/>
        <v>-93.75</v>
      </c>
      <c r="L47" s="7">
        <f t="shared" si="2"/>
        <v>-88.602576808721494</v>
      </c>
      <c r="M47" s="8" t="s">
        <v>60</v>
      </c>
    </row>
    <row r="48" spans="1:13" s="8" customFormat="1" ht="15" customHeight="1" x14ac:dyDescent="0.3">
      <c r="A48" s="11"/>
      <c r="B48" s="28" t="s">
        <v>28</v>
      </c>
      <c r="C48" s="27"/>
      <c r="D48" s="5">
        <f t="shared" si="0"/>
        <v>32</v>
      </c>
      <c r="E48" s="5">
        <v>17</v>
      </c>
      <c r="F48" s="12">
        <v>15</v>
      </c>
      <c r="G48" s="5">
        <f t="shared" si="1"/>
        <v>149</v>
      </c>
      <c r="H48" s="13">
        <v>56</v>
      </c>
      <c r="I48" s="12">
        <v>93</v>
      </c>
      <c r="J48" s="14">
        <f t="shared" si="2"/>
        <v>-78.523489932885909</v>
      </c>
      <c r="K48" s="14">
        <f t="shared" si="2"/>
        <v>-69.642857142857139</v>
      </c>
      <c r="L48" s="14">
        <f t="shared" si="2"/>
        <v>-83.870967741935488</v>
      </c>
      <c r="M48" s="8" t="s">
        <v>60</v>
      </c>
    </row>
    <row r="49" spans="1:13" s="8" customFormat="1" ht="15" customHeight="1" x14ac:dyDescent="0.3">
      <c r="A49" s="15"/>
      <c r="B49" s="25" t="s">
        <v>29</v>
      </c>
      <c r="C49" s="20"/>
      <c r="D49" s="5">
        <f>D19+D26+D40+D44+D47+D48</f>
        <v>18982</v>
      </c>
      <c r="E49" s="5">
        <f t="shared" ref="E49:I49" si="9">E19+E26+E40+E44+E47+E48</f>
        <v>3073</v>
      </c>
      <c r="F49" s="5">
        <f t="shared" si="9"/>
        <v>15909</v>
      </c>
      <c r="G49" s="5">
        <f t="shared" si="9"/>
        <v>939131</v>
      </c>
      <c r="H49" s="5">
        <f t="shared" si="9"/>
        <v>230735</v>
      </c>
      <c r="I49" s="5">
        <f t="shared" si="9"/>
        <v>708396</v>
      </c>
      <c r="J49" s="7">
        <f t="shared" si="2"/>
        <v>-97.978769734999688</v>
      </c>
      <c r="K49" s="7">
        <f t="shared" si="2"/>
        <v>-98.668169111751581</v>
      </c>
      <c r="L49" s="7">
        <f t="shared" si="2"/>
        <v>-97.754222214693471</v>
      </c>
      <c r="M49" s="8" t="s">
        <v>60</v>
      </c>
    </row>
    <row r="51" spans="1:13" x14ac:dyDescent="0.3">
      <c r="A51" s="29" t="s">
        <v>61</v>
      </c>
    </row>
    <row r="52" spans="1:13" x14ac:dyDescent="0.3">
      <c r="A52" s="29" t="s">
        <v>62</v>
      </c>
    </row>
  </sheetData>
  <mergeCells count="49">
    <mergeCell ref="B49:C49"/>
    <mergeCell ref="B39:C39"/>
    <mergeCell ref="B40:C40"/>
    <mergeCell ref="A41:A44"/>
    <mergeCell ref="B41:C41"/>
    <mergeCell ref="B42:C42"/>
    <mergeCell ref="B43:C43"/>
    <mergeCell ref="B44:C44"/>
    <mergeCell ref="A45:A47"/>
    <mergeCell ref="B45:C45"/>
    <mergeCell ref="B46:C46"/>
    <mergeCell ref="B47:C47"/>
    <mergeCell ref="B48:C48"/>
    <mergeCell ref="B33:C33"/>
    <mergeCell ref="B34:C34"/>
    <mergeCell ref="B35:C35"/>
    <mergeCell ref="B36:C36"/>
    <mergeCell ref="B37:C37"/>
    <mergeCell ref="B38:C38"/>
    <mergeCell ref="B24:C24"/>
    <mergeCell ref="B25:C25"/>
    <mergeCell ref="B26:C26"/>
    <mergeCell ref="A27:A40"/>
    <mergeCell ref="B27:C27"/>
    <mergeCell ref="B28:C28"/>
    <mergeCell ref="B29:C29"/>
    <mergeCell ref="B30:C30"/>
    <mergeCell ref="B31:C31"/>
    <mergeCell ref="B32:C32"/>
    <mergeCell ref="A20:A26"/>
    <mergeCell ref="B20:C20"/>
    <mergeCell ref="B21:C21"/>
    <mergeCell ref="B22:C22"/>
    <mergeCell ref="B23:C23"/>
    <mergeCell ref="A1:L1"/>
    <mergeCell ref="A2:C3"/>
    <mergeCell ref="D2:F2"/>
    <mergeCell ref="G2:I2"/>
    <mergeCell ref="J2:L2"/>
    <mergeCell ref="A4:A19"/>
    <mergeCell ref="B4:C4"/>
    <mergeCell ref="B5:C5"/>
    <mergeCell ref="B6:C6"/>
    <mergeCell ref="B7:C7"/>
    <mergeCell ref="B8:C8"/>
    <mergeCell ref="B9:C9"/>
    <mergeCell ref="B10:B17"/>
    <mergeCell ref="B18:C18"/>
    <mergeCell ref="B19:C19"/>
  </mergeCells>
  <phoneticPr fontId="1" type="noConversion"/>
  <printOptions horizontalCentered="1"/>
  <pageMargins left="0.35433070866141736" right="0.39370078740157483" top="0.31496062992125984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來臺旅客按居住地</vt:lpstr>
    </vt:vector>
  </TitlesOfParts>
  <Company>more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demi</dc:creator>
  <cp:lastModifiedBy>侯佳妘</cp:lastModifiedBy>
  <cp:lastPrinted>2020-11-17T09:06:30Z</cp:lastPrinted>
  <dcterms:created xsi:type="dcterms:W3CDTF">2018-08-16T04:21:57Z</dcterms:created>
  <dcterms:modified xsi:type="dcterms:W3CDTF">2020-11-25T08:24:01Z</dcterms:modified>
</cp:coreProperties>
</file>