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0336F40-29AD-4587-94EA-EB3636CEE394}" xr6:coauthVersionLast="44" xr6:coauthVersionMax="44" xr10:uidLastSave="{00000000-0000-0000-0000-000000000000}"/>
  <bookViews>
    <workbookView xWindow="-120" yWindow="-120" windowWidth="38640" windowHeight="21240" activeTab="2" xr2:uid="{5812632A-CB8B-46EF-BF93-933F4688EBAA}"/>
  </bookViews>
  <sheets>
    <sheet name="參賽者" sheetId="1" r:id="rId1"/>
    <sheet name="攤商" sheetId="2" r:id="rId2"/>
    <sheet name="遊客 " sheetId="4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K165" i="4" l="1"/>
  <c r="BJ1" i="4"/>
  <c r="BK1" i="4" s="1"/>
  <c r="BJ2" i="4"/>
  <c r="BK2" i="4" s="1"/>
  <c r="BJ3" i="4"/>
  <c r="BK3" i="4" s="1"/>
  <c r="BJ4" i="4"/>
  <c r="BK4" i="4"/>
  <c r="BJ5" i="4"/>
  <c r="BK5" i="4" s="1"/>
  <c r="BJ6" i="4"/>
  <c r="BK6" i="4"/>
  <c r="BJ8" i="4"/>
  <c r="BK8" i="4" s="1"/>
  <c r="BJ9" i="4"/>
  <c r="BK9" i="4" s="1"/>
  <c r="BJ10" i="4"/>
  <c r="BK10" i="4"/>
  <c r="BJ11" i="4"/>
  <c r="BK11" i="4" s="1"/>
  <c r="BJ13" i="4"/>
  <c r="BK13" i="4" s="1"/>
  <c r="BJ14" i="4"/>
  <c r="BK14" i="4"/>
  <c r="BJ15" i="4"/>
  <c r="BK15" i="4"/>
  <c r="BJ16" i="4"/>
  <c r="BK16" i="4" s="1"/>
  <c r="BJ18" i="4"/>
  <c r="BK18" i="4" s="1"/>
  <c r="BJ19" i="4"/>
  <c r="BK19" i="4" s="1"/>
  <c r="BJ20" i="4"/>
  <c r="BK20" i="4" s="1"/>
  <c r="BJ21" i="4"/>
  <c r="BK21" i="4"/>
  <c r="BJ22" i="4"/>
  <c r="BK22" i="4" s="1"/>
  <c r="BJ23" i="4"/>
  <c r="BK23" i="4"/>
  <c r="BJ25" i="4"/>
  <c r="BJ27" i="4"/>
  <c r="BK27" i="4" s="1"/>
  <c r="BJ28" i="4"/>
  <c r="BK28" i="4" s="1"/>
  <c r="BK29" i="4"/>
  <c r="BJ30" i="4"/>
  <c r="BK30" i="4"/>
  <c r="BJ31" i="4"/>
  <c r="BK31" i="4"/>
  <c r="BK32" i="4"/>
  <c r="BK33" i="4"/>
  <c r="BJ34" i="4"/>
  <c r="BK34" i="4" s="1"/>
  <c r="BJ35" i="4"/>
  <c r="BK35" i="4"/>
  <c r="BJ36" i="4"/>
  <c r="BK36" i="4" s="1"/>
  <c r="BK37" i="4"/>
  <c r="BK38" i="4"/>
  <c r="BK39" i="4"/>
  <c r="BJ45" i="4"/>
  <c r="BK45" i="4" s="1"/>
  <c r="BJ46" i="4"/>
  <c r="BK46" i="4" s="1"/>
  <c r="BJ47" i="4"/>
  <c r="BK47" i="4" s="1"/>
  <c r="BJ48" i="4"/>
  <c r="BK48" i="4" s="1"/>
  <c r="BJ49" i="4"/>
  <c r="BK49" i="4" s="1"/>
  <c r="BJ51" i="4"/>
  <c r="BK51" i="4" s="1"/>
  <c r="BK52" i="4"/>
  <c r="BL52" i="4"/>
  <c r="BJ53" i="4"/>
  <c r="BK53" i="4" s="1"/>
  <c r="BJ54" i="4"/>
  <c r="BK54" i="4" s="1"/>
  <c r="BL54" i="4"/>
  <c r="BJ55" i="4"/>
  <c r="BL55" i="4" s="1"/>
  <c r="BK55" i="4"/>
  <c r="BJ56" i="4"/>
  <c r="BK56" i="4" s="1"/>
  <c r="BJ57" i="4"/>
  <c r="BL57" i="4" s="1"/>
  <c r="BK57" i="4"/>
  <c r="BK58" i="4"/>
  <c r="BL58" i="4"/>
  <c r="BJ60" i="4"/>
  <c r="BK60" i="4" s="1"/>
  <c r="BJ61" i="4"/>
  <c r="BK61" i="4" s="1"/>
  <c r="BL61" i="4"/>
  <c r="BJ62" i="4"/>
  <c r="BK62" i="4" s="1"/>
  <c r="BL62" i="4"/>
  <c r="BJ63" i="4"/>
  <c r="BL63" i="4" s="1"/>
  <c r="BK63" i="4"/>
  <c r="BJ64" i="4"/>
  <c r="BK64" i="4" s="1"/>
  <c r="BJ65" i="4"/>
  <c r="BK65" i="4" s="1"/>
  <c r="BL65" i="4"/>
  <c r="BJ66" i="4"/>
  <c r="BK66" i="4" s="1"/>
  <c r="BJ67" i="4"/>
  <c r="BK67" i="4" s="1"/>
  <c r="BJ68" i="4"/>
  <c r="BK68" i="4" s="1"/>
  <c r="BL68" i="4"/>
  <c r="BJ69" i="4"/>
  <c r="BK69" i="4"/>
  <c r="BL69" i="4"/>
  <c r="BJ70" i="4"/>
  <c r="BK70" i="4" s="1"/>
  <c r="BL70" i="4"/>
  <c r="BJ71" i="4"/>
  <c r="BL71" i="4" s="1"/>
  <c r="BJ72" i="4"/>
  <c r="BK72" i="4" s="1"/>
  <c r="BJ74" i="4"/>
  <c r="BL74" i="4" s="1"/>
  <c r="BK74" i="4"/>
  <c r="BJ75" i="4"/>
  <c r="BK75" i="4" s="1"/>
  <c r="BJ76" i="4"/>
  <c r="BK76" i="4"/>
  <c r="BL76" i="4"/>
  <c r="BJ77" i="4"/>
  <c r="BK77" i="4" s="1"/>
  <c r="BJ78" i="4"/>
  <c r="BK78" i="4" s="1"/>
  <c r="BJ79" i="4"/>
  <c r="BK79" i="4" s="1"/>
  <c r="BL79" i="4"/>
  <c r="BJ80" i="4"/>
  <c r="BK80" i="4"/>
  <c r="BL80" i="4"/>
  <c r="BJ81" i="4"/>
  <c r="BK81" i="4" s="1"/>
  <c r="BJ82" i="4"/>
  <c r="BL82" i="4" s="1"/>
  <c r="BK83" i="4"/>
  <c r="BL83" i="4"/>
  <c r="BJ84" i="4"/>
  <c r="BK84" i="4" s="1"/>
  <c r="BL84" i="4"/>
  <c r="BJ85" i="4"/>
  <c r="BL85" i="4" s="1"/>
  <c r="BK86" i="4"/>
  <c r="BL86" i="4"/>
  <c r="BK88" i="4"/>
  <c r="BK89" i="4"/>
  <c r="BK91" i="4"/>
  <c r="BK92" i="4"/>
  <c r="BJ94" i="4"/>
  <c r="BK94" i="4" s="1"/>
  <c r="BJ95" i="4"/>
  <c r="BK95" i="4" s="1"/>
  <c r="BJ96" i="4"/>
  <c r="BK96" i="4" s="1"/>
  <c r="BK97" i="4"/>
  <c r="BK98" i="4"/>
  <c r="BJ100" i="4"/>
  <c r="BK100" i="4" s="1"/>
  <c r="BJ101" i="4"/>
  <c r="BK101" i="4" s="1"/>
  <c r="BJ103" i="4"/>
  <c r="BK103" i="4" s="1"/>
  <c r="BJ104" i="4"/>
  <c r="BK104" i="4" s="1"/>
  <c r="BJ105" i="4"/>
  <c r="BK105" i="4" s="1"/>
  <c r="BJ106" i="4"/>
  <c r="BK106" i="4" s="1"/>
  <c r="BJ107" i="4"/>
  <c r="BK107" i="4" s="1"/>
  <c r="BJ108" i="4"/>
  <c r="BK108" i="4" s="1"/>
  <c r="BJ109" i="4"/>
  <c r="BK109" i="4" s="1"/>
  <c r="BJ111" i="4"/>
  <c r="BK111" i="4" s="1"/>
  <c r="BJ112" i="4"/>
  <c r="BK112" i="4" s="1"/>
  <c r="BJ113" i="4"/>
  <c r="BK113" i="4" s="1"/>
  <c r="BJ114" i="4"/>
  <c r="BK114" i="4" s="1"/>
  <c r="BJ115" i="4"/>
  <c r="BK115" i="4" s="1"/>
  <c r="BJ116" i="4"/>
  <c r="BK116" i="4" s="1"/>
  <c r="BJ118" i="4"/>
  <c r="BK118" i="4" s="1"/>
  <c r="BJ119" i="4"/>
  <c r="BK119" i="4" s="1"/>
  <c r="BK120" i="4"/>
  <c r="BK121" i="4"/>
  <c r="BJ122" i="4"/>
  <c r="BK122" i="4" s="1"/>
  <c r="BJ123" i="4"/>
  <c r="BK123" i="4" s="1"/>
  <c r="BJ124" i="4"/>
  <c r="BK124" i="4" s="1"/>
  <c r="BJ125" i="4"/>
  <c r="BK125" i="4" s="1"/>
  <c r="BJ126" i="4"/>
  <c r="BK126" i="4" s="1"/>
  <c r="BK127" i="4"/>
  <c r="BJ129" i="4"/>
  <c r="BK129" i="4"/>
  <c r="BJ130" i="4"/>
  <c r="BK130" i="4" s="1"/>
  <c r="BJ131" i="4"/>
  <c r="BK131" i="4" s="1"/>
  <c r="BJ132" i="4"/>
  <c r="BK132" i="4"/>
  <c r="BJ134" i="4"/>
  <c r="BK134" i="4"/>
  <c r="BJ135" i="4"/>
  <c r="BK135" i="4" s="1"/>
  <c r="BJ136" i="4"/>
  <c r="BK136" i="4" s="1"/>
  <c r="BJ137" i="4"/>
  <c r="BK137" i="4" s="1"/>
  <c r="BJ138" i="4"/>
  <c r="BK138" i="4" s="1"/>
  <c r="BK139" i="4"/>
  <c r="BK140" i="4"/>
  <c r="BJ141" i="4"/>
  <c r="BK141" i="4" s="1"/>
  <c r="BK142" i="4"/>
  <c r="BK143" i="4"/>
  <c r="BK144" i="4"/>
  <c r="BK145" i="4"/>
  <c r="BJ146" i="4"/>
  <c r="BK146" i="4" s="1"/>
  <c r="BJ147" i="4"/>
  <c r="BK147" i="4"/>
  <c r="BJ148" i="4"/>
  <c r="BK148" i="4" s="1"/>
  <c r="BK149" i="4"/>
  <c r="BK150" i="4"/>
  <c r="BK151" i="4"/>
  <c r="BJ152" i="4"/>
  <c r="BK152" i="4" s="1"/>
  <c r="BK153" i="4"/>
  <c r="BK154" i="4"/>
  <c r="BJ156" i="4"/>
  <c r="BK156" i="4" s="1"/>
  <c r="BK157" i="4"/>
  <c r="BK158" i="4"/>
  <c r="BJ159" i="4"/>
  <c r="BK159" i="4" s="1"/>
  <c r="BK160" i="4"/>
  <c r="BK161" i="4"/>
  <c r="BK162" i="4"/>
  <c r="BK163" i="4"/>
  <c r="BK164" i="4"/>
  <c r="BK166" i="4"/>
  <c r="BJ168" i="4"/>
  <c r="BK168" i="4" s="1"/>
  <c r="BJ169" i="4"/>
  <c r="BK169" i="4" s="1"/>
  <c r="BJ171" i="4"/>
  <c r="BK171" i="4" s="1"/>
  <c r="BK172" i="4"/>
  <c r="BL172" i="4"/>
  <c r="BK173" i="4"/>
  <c r="BL173" i="4"/>
  <c r="BK174" i="4"/>
  <c r="BL174" i="4"/>
  <c r="BK175" i="4"/>
  <c r="BL175" i="4"/>
  <c r="BK176" i="4"/>
  <c r="BL176" i="4"/>
  <c r="BK177" i="4"/>
  <c r="BL177" i="4"/>
  <c r="BJ178" i="4"/>
  <c r="BL178" i="4" s="1"/>
  <c r="BK179" i="4"/>
  <c r="BL179" i="4"/>
  <c r="BK180" i="4"/>
  <c r="BL180" i="4"/>
  <c r="BK181" i="4"/>
  <c r="BL181" i="4"/>
  <c r="BK182" i="4"/>
  <c r="BL182" i="4"/>
  <c r="BK183" i="4"/>
  <c r="BL183" i="4"/>
  <c r="BK184" i="4"/>
  <c r="BL184" i="4"/>
  <c r="BK185" i="4"/>
  <c r="BL185" i="4"/>
  <c r="BK186" i="4"/>
  <c r="BL186" i="4"/>
  <c r="BL56" i="4" l="1"/>
  <c r="BK178" i="4"/>
  <c r="BK82" i="4"/>
  <c r="BL60" i="4"/>
  <c r="BL51" i="4"/>
  <c r="BL59" i="4" s="1"/>
  <c r="BK59" i="4"/>
  <c r="BK85" i="4"/>
  <c r="BL81" i="4"/>
  <c r="BK71" i="4"/>
  <c r="BK73" i="4"/>
  <c r="BK87" i="4"/>
  <c r="BL78" i="4"/>
  <c r="BJ73" i="4"/>
  <c r="BL67" i="4"/>
  <c r="BL53" i="4"/>
  <c r="BJ87" i="4"/>
  <c r="BL75" i="4"/>
  <c r="BL72" i="4"/>
  <c r="BL64" i="4"/>
  <c r="BL171" i="4"/>
  <c r="BL77" i="4"/>
  <c r="BL66" i="4"/>
  <c r="R12" i="2"/>
  <c r="R32" i="2"/>
  <c r="R49" i="2"/>
  <c r="R66" i="2"/>
  <c r="R151" i="2" l="1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50" i="2"/>
  <c r="S9" i="2"/>
  <c r="S10" i="2"/>
  <c r="S11" i="2"/>
  <c r="S8" i="2"/>
  <c r="EB129" i="1"/>
  <c r="EB130" i="1"/>
  <c r="EB131" i="1"/>
  <c r="EB132" i="1"/>
  <c r="EB133" i="1"/>
  <c r="EB134" i="1"/>
  <c r="EB135" i="1"/>
  <c r="EB136" i="1"/>
  <c r="EB137" i="1"/>
  <c r="EB138" i="1"/>
  <c r="EB128" i="1"/>
  <c r="EC12" i="1"/>
  <c r="EB12" i="1"/>
  <c r="EB8" i="1"/>
  <c r="EC8" i="1"/>
  <c r="EB9" i="1"/>
  <c r="EC9" i="1"/>
  <c r="EB10" i="1"/>
  <c r="EC10" i="1"/>
  <c r="EC7" i="1"/>
  <c r="EB7" i="1"/>
  <c r="R148" i="2" l="1"/>
  <c r="R147" i="2"/>
  <c r="R135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13" i="2"/>
  <c r="R109" i="2"/>
  <c r="R110" i="2"/>
  <c r="R111" i="2"/>
  <c r="R108" i="2"/>
  <c r="R98" i="2"/>
  <c r="R99" i="2"/>
  <c r="R100" i="2"/>
  <c r="R101" i="2"/>
  <c r="R102" i="2"/>
  <c r="R103" i="2"/>
  <c r="R104" i="2"/>
  <c r="R105" i="2"/>
  <c r="R106" i="2"/>
  <c r="R97" i="2"/>
  <c r="R91" i="2"/>
  <c r="R92" i="2"/>
  <c r="R93" i="2"/>
  <c r="R94" i="2"/>
  <c r="R95" i="2"/>
  <c r="R90" i="2"/>
  <c r="R83" i="2"/>
  <c r="R84" i="2"/>
  <c r="R85" i="2"/>
  <c r="R86" i="2"/>
  <c r="R87" i="2"/>
  <c r="R88" i="2"/>
  <c r="R82" i="2"/>
  <c r="R80" i="2"/>
  <c r="R79" i="2"/>
  <c r="R74" i="2"/>
  <c r="R75" i="2"/>
  <c r="R76" i="2"/>
  <c r="R77" i="2"/>
  <c r="R73" i="2"/>
  <c r="R70" i="2"/>
  <c r="R67" i="2"/>
  <c r="R51" i="2"/>
  <c r="S51" i="2"/>
  <c r="R52" i="2"/>
  <c r="S52" i="2"/>
  <c r="R53" i="2"/>
  <c r="S53" i="2"/>
  <c r="R54" i="2"/>
  <c r="S54" i="2"/>
  <c r="R55" i="2"/>
  <c r="S55" i="2"/>
  <c r="R56" i="2"/>
  <c r="S56" i="2"/>
  <c r="R57" i="2"/>
  <c r="S57" i="2"/>
  <c r="R58" i="2"/>
  <c r="S58" i="2"/>
  <c r="R59" i="2"/>
  <c r="S59" i="2"/>
  <c r="R60" i="2"/>
  <c r="S60" i="2"/>
  <c r="R61" i="2"/>
  <c r="S61" i="2"/>
  <c r="R62" i="2"/>
  <c r="S62" i="2"/>
  <c r="R63" i="2"/>
  <c r="S63" i="2"/>
  <c r="R64" i="2"/>
  <c r="S64" i="2"/>
  <c r="R65" i="2"/>
  <c r="S65" i="2"/>
  <c r="S50" i="2"/>
  <c r="R50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33" i="2"/>
  <c r="S25" i="2"/>
  <c r="S26" i="2"/>
  <c r="S27" i="2"/>
  <c r="S28" i="2"/>
  <c r="S29" i="2"/>
  <c r="S30" i="2"/>
  <c r="S31" i="2"/>
  <c r="S24" i="2"/>
  <c r="R25" i="2"/>
  <c r="R26" i="2"/>
  <c r="R27" i="2"/>
  <c r="R28" i="2"/>
  <c r="R29" i="2"/>
  <c r="R30" i="2"/>
  <c r="R31" i="2"/>
  <c r="R24" i="2"/>
  <c r="R20" i="2"/>
  <c r="R21" i="2"/>
  <c r="R22" i="2"/>
  <c r="R19" i="2"/>
  <c r="R14" i="2"/>
  <c r="R15" i="2"/>
  <c r="R16" i="2"/>
  <c r="R17" i="2"/>
  <c r="R13" i="2"/>
  <c r="R9" i="2"/>
  <c r="R10" i="2"/>
  <c r="R11" i="2"/>
  <c r="R8" i="2"/>
  <c r="R4" i="2"/>
  <c r="R5" i="2"/>
  <c r="R6" i="2"/>
  <c r="R3" i="2"/>
  <c r="EC144" i="1"/>
  <c r="EC145" i="1"/>
  <c r="EC146" i="1"/>
  <c r="EC147" i="1"/>
  <c r="EC148" i="1"/>
  <c r="EC149" i="1"/>
  <c r="EC150" i="1"/>
  <c r="EC151" i="1"/>
  <c r="EC152" i="1"/>
  <c r="EC153" i="1"/>
  <c r="EC154" i="1"/>
  <c r="EC155" i="1"/>
  <c r="EC156" i="1"/>
  <c r="EC157" i="1"/>
  <c r="EC158" i="1"/>
  <c r="EC143" i="1"/>
  <c r="EB144" i="1"/>
  <c r="EB145" i="1"/>
  <c r="EB146" i="1"/>
  <c r="EB147" i="1"/>
  <c r="EB148" i="1"/>
  <c r="EB149" i="1"/>
  <c r="EB150" i="1"/>
  <c r="EB151" i="1"/>
  <c r="EB152" i="1"/>
  <c r="EB153" i="1"/>
  <c r="EB154" i="1"/>
  <c r="EB155" i="1"/>
  <c r="EB156" i="1"/>
  <c r="EB157" i="1"/>
  <c r="EB158" i="1"/>
  <c r="EB143" i="1"/>
  <c r="EB141" i="1"/>
  <c r="EB140" i="1"/>
  <c r="EB107" i="1"/>
  <c r="EB108" i="1"/>
  <c r="EB109" i="1"/>
  <c r="EB110" i="1"/>
  <c r="EB111" i="1"/>
  <c r="EB112" i="1"/>
  <c r="EB113" i="1"/>
  <c r="EB114" i="1"/>
  <c r="EB115" i="1"/>
  <c r="EB116" i="1"/>
  <c r="EB117" i="1"/>
  <c r="EB118" i="1"/>
  <c r="EB119" i="1"/>
  <c r="EB120" i="1"/>
  <c r="EB121" i="1"/>
  <c r="EB122" i="1"/>
  <c r="EB123" i="1"/>
  <c r="EB124" i="1"/>
  <c r="EB125" i="1"/>
  <c r="EB126" i="1"/>
  <c r="EB106" i="1"/>
  <c r="EB102" i="1"/>
  <c r="EB103" i="1"/>
  <c r="EB104" i="1"/>
  <c r="EB101" i="1"/>
  <c r="EB91" i="1"/>
  <c r="EB92" i="1"/>
  <c r="EB93" i="1"/>
  <c r="EB94" i="1"/>
  <c r="EB95" i="1"/>
  <c r="EB96" i="1"/>
  <c r="EB97" i="1"/>
  <c r="EB98" i="1"/>
  <c r="EB99" i="1"/>
  <c r="EB90" i="1"/>
  <c r="EB84" i="1"/>
  <c r="EB85" i="1"/>
  <c r="EB86" i="1"/>
  <c r="EB87" i="1"/>
  <c r="EB88" i="1"/>
  <c r="EB83" i="1"/>
  <c r="EB76" i="1"/>
  <c r="EB77" i="1"/>
  <c r="EB78" i="1"/>
  <c r="EB79" i="1"/>
  <c r="EB80" i="1"/>
  <c r="EB81" i="1"/>
  <c r="EB75" i="1"/>
  <c r="EB73" i="1"/>
  <c r="EB72" i="1"/>
  <c r="EB67" i="1"/>
  <c r="EB68" i="1"/>
  <c r="EB69" i="1"/>
  <c r="EB70" i="1"/>
  <c r="EB66" i="1"/>
  <c r="EB63" i="1"/>
  <c r="EB62" i="1"/>
  <c r="EB60" i="1"/>
  <c r="EB59" i="1"/>
  <c r="EB41" i="1"/>
  <c r="EC41" i="1"/>
  <c r="EB42" i="1"/>
  <c r="EC42" i="1"/>
  <c r="EB43" i="1"/>
  <c r="EC43" i="1"/>
  <c r="EB44" i="1"/>
  <c r="EC44" i="1"/>
  <c r="EB45" i="1"/>
  <c r="EC45" i="1"/>
  <c r="EB46" i="1"/>
  <c r="EC46" i="1"/>
  <c r="EB47" i="1"/>
  <c r="EC47" i="1"/>
  <c r="EB48" i="1"/>
  <c r="EC48" i="1"/>
  <c r="EB49" i="1"/>
  <c r="EC49" i="1"/>
  <c r="EB50" i="1"/>
  <c r="EC50" i="1"/>
  <c r="EB51" i="1"/>
  <c r="EC51" i="1"/>
  <c r="EB52" i="1"/>
  <c r="EC52" i="1"/>
  <c r="EB53" i="1"/>
  <c r="EC53" i="1"/>
  <c r="EB54" i="1"/>
  <c r="EC54" i="1"/>
  <c r="EB55" i="1"/>
  <c r="EC55" i="1"/>
  <c r="EB56" i="1"/>
  <c r="EC56" i="1"/>
  <c r="EB57" i="1"/>
  <c r="EC57" i="1"/>
  <c r="EC40" i="1"/>
  <c r="EB40" i="1"/>
  <c r="EB22" i="1"/>
  <c r="EC22" i="1"/>
  <c r="EB23" i="1"/>
  <c r="EC23" i="1"/>
  <c r="EB24" i="1"/>
  <c r="EC24" i="1"/>
  <c r="EB25" i="1"/>
  <c r="EC25" i="1"/>
  <c r="EB26" i="1"/>
  <c r="EC26" i="1"/>
  <c r="EB27" i="1"/>
  <c r="EC27" i="1"/>
  <c r="EB28" i="1"/>
  <c r="EC28" i="1"/>
  <c r="EB29" i="1"/>
  <c r="EC29" i="1"/>
  <c r="EB30" i="1"/>
  <c r="EC30" i="1"/>
  <c r="EB31" i="1"/>
  <c r="EC31" i="1"/>
  <c r="EB32" i="1"/>
  <c r="EC32" i="1"/>
  <c r="EB33" i="1"/>
  <c r="EC33" i="1"/>
  <c r="EB34" i="1"/>
  <c r="EC34" i="1"/>
  <c r="EB35" i="1"/>
  <c r="EC35" i="1"/>
  <c r="EB36" i="1"/>
  <c r="EC36" i="1"/>
  <c r="EB37" i="1"/>
  <c r="EC37" i="1"/>
  <c r="EB38" i="1"/>
  <c r="EC38" i="1"/>
  <c r="EC21" i="1"/>
  <c r="EB21" i="1"/>
  <c r="EC19" i="1"/>
  <c r="EC18" i="1"/>
  <c r="EC17" i="1"/>
  <c r="EC16" i="1"/>
  <c r="EC15" i="1"/>
  <c r="EC14" i="1"/>
  <c r="EC13" i="1"/>
  <c r="EB19" i="1"/>
  <c r="EB18" i="1"/>
  <c r="EB17" i="1"/>
  <c r="EB16" i="1"/>
  <c r="EB15" i="1"/>
  <c r="EB14" i="1"/>
  <c r="EB13" i="1"/>
  <c r="Q3" i="2" l="1"/>
  <c r="Q4" i="2"/>
  <c r="Q6" i="2"/>
  <c r="Q8" i="2"/>
  <c r="Q9" i="2"/>
  <c r="Q10" i="2"/>
  <c r="Q14" i="2"/>
  <c r="Q15" i="2"/>
  <c r="Q16" i="2"/>
  <c r="Q17" i="2"/>
  <c r="Q19" i="2"/>
  <c r="Q20" i="2"/>
  <c r="Q21" i="2"/>
  <c r="Q27" i="2"/>
  <c r="Q28" i="2"/>
  <c r="Q29" i="2"/>
  <c r="Q30" i="2"/>
  <c r="Q33" i="2"/>
  <c r="Q34" i="2"/>
  <c r="Q35" i="2"/>
  <c r="Q37" i="2"/>
  <c r="Q38" i="2"/>
  <c r="Q39" i="2"/>
  <c r="Q40" i="2"/>
  <c r="Q41" i="2"/>
  <c r="Q42" i="2"/>
  <c r="Q43" i="2"/>
  <c r="Q45" i="2"/>
  <c r="Q46" i="2"/>
  <c r="Q48" i="2"/>
  <c r="Q53" i="2"/>
  <c r="Q54" i="2"/>
  <c r="Q56" i="2"/>
  <c r="Q57" i="2"/>
  <c r="Q59" i="2"/>
  <c r="Q60" i="2"/>
  <c r="Q61" i="2"/>
  <c r="Q62" i="2"/>
  <c r="Q63" i="2"/>
  <c r="Q64" i="2"/>
  <c r="Q65" i="2"/>
  <c r="Q67" i="2"/>
  <c r="Q70" i="2"/>
  <c r="Q73" i="2"/>
  <c r="Q74" i="2"/>
  <c r="Q75" i="2"/>
  <c r="Q77" i="2"/>
  <c r="Q79" i="2"/>
  <c r="Q80" i="2"/>
  <c r="Q84" i="2"/>
  <c r="Q85" i="2"/>
  <c r="Q86" i="2"/>
  <c r="Q87" i="2"/>
  <c r="Q88" i="2"/>
  <c r="Q91" i="2"/>
  <c r="Q92" i="2"/>
  <c r="Q93" i="2"/>
  <c r="Q94" i="2"/>
  <c r="Q98" i="2"/>
  <c r="Q100" i="2"/>
  <c r="Q102" i="2"/>
  <c r="Q103" i="2"/>
  <c r="Q104" i="2"/>
  <c r="Q106" i="2"/>
  <c r="Q108" i="2"/>
  <c r="Q109" i="2"/>
  <c r="Q126" i="2"/>
  <c r="Q127" i="2"/>
  <c r="Q135" i="2"/>
  <c r="Q147" i="2"/>
  <c r="Q148" i="2"/>
  <c r="Q150" i="2"/>
  <c r="Q152" i="2"/>
  <c r="EB5" i="1" l="1"/>
  <c r="EB4" i="1"/>
  <c r="EB3" i="1"/>
  <c r="EB2" i="1"/>
  <c r="EA104" i="1"/>
  <c r="EA8" i="1"/>
  <c r="EA9" i="1"/>
  <c r="EA10" i="1"/>
  <c r="EA14" i="1"/>
  <c r="EA15" i="1"/>
  <c r="EA16" i="1"/>
  <c r="EA17" i="1"/>
  <c r="EA18" i="1"/>
  <c r="EA21" i="1"/>
  <c r="EA22" i="1"/>
  <c r="EA23" i="1"/>
  <c r="EA24" i="1"/>
  <c r="EA25" i="1"/>
  <c r="EA26" i="1"/>
  <c r="EA27" i="1"/>
  <c r="EA28" i="1"/>
  <c r="EA29" i="1"/>
  <c r="EA30" i="1"/>
  <c r="EA31" i="1"/>
  <c r="EA32" i="1"/>
  <c r="EA33" i="1"/>
  <c r="EA34" i="1"/>
  <c r="EA35" i="1"/>
  <c r="EA36" i="1"/>
  <c r="EA37" i="1"/>
  <c r="EA40" i="1"/>
  <c r="EA41" i="1"/>
  <c r="EA42" i="1"/>
  <c r="EA43" i="1"/>
  <c r="EA44" i="1"/>
  <c r="EA45" i="1"/>
  <c r="EA46" i="1"/>
  <c r="EA47" i="1"/>
  <c r="EA48" i="1"/>
  <c r="EA49" i="1"/>
  <c r="EA50" i="1"/>
  <c r="EA51" i="1"/>
  <c r="EA52" i="1"/>
  <c r="EA53" i="1"/>
  <c r="EA54" i="1"/>
  <c r="EA55" i="1"/>
  <c r="EA56" i="1"/>
  <c r="EA59" i="1"/>
  <c r="EA60" i="1"/>
  <c r="EA62" i="1"/>
  <c r="EA63" i="1"/>
  <c r="EA66" i="1"/>
  <c r="EA67" i="1"/>
  <c r="EA68" i="1"/>
  <c r="EA69" i="1"/>
  <c r="EA70" i="1"/>
  <c r="EA72" i="1"/>
  <c r="EA73" i="1"/>
  <c r="EA75" i="1"/>
  <c r="EA76" i="1"/>
  <c r="EA77" i="1"/>
  <c r="EA78" i="1"/>
  <c r="EA79" i="1"/>
  <c r="EA80" i="1"/>
  <c r="EA81" i="1"/>
  <c r="EA83" i="1"/>
  <c r="EA84" i="1"/>
  <c r="EA85" i="1"/>
  <c r="EA86" i="1"/>
  <c r="EA87" i="1"/>
  <c r="EA88" i="1"/>
  <c r="EA90" i="1"/>
  <c r="EA92" i="1"/>
  <c r="EA93" i="1"/>
  <c r="EA94" i="1"/>
  <c r="EA95" i="1"/>
  <c r="EA96" i="1"/>
  <c r="EA97" i="1"/>
  <c r="EA98" i="1"/>
  <c r="EA99" i="1"/>
  <c r="EA101" i="1"/>
  <c r="EA102" i="1"/>
  <c r="EA103" i="1"/>
  <c r="EA109" i="1"/>
  <c r="EA110" i="1"/>
  <c r="EA111" i="1"/>
  <c r="EA119" i="1"/>
  <c r="EA120" i="1"/>
  <c r="EA121" i="1"/>
  <c r="EA128" i="1"/>
  <c r="EA140" i="1"/>
  <c r="EA141" i="1"/>
  <c r="EA143" i="1"/>
  <c r="EA146" i="1"/>
  <c r="EA147" i="1"/>
  <c r="EA154" i="1"/>
  <c r="EA156" i="1"/>
  <c r="EA2" i="1"/>
  <c r="EA3" i="1"/>
  <c r="EA4" i="1"/>
  <c r="EA5" i="1"/>
  <c r="EA7" i="1" l="1"/>
  <c r="EA13" i="1"/>
  <c r="X12" i="1"/>
</calcChain>
</file>

<file path=xl/sharedStrings.xml><?xml version="1.0" encoding="utf-8"?>
<sst xmlns="http://schemas.openxmlformats.org/spreadsheetml/2006/main" count="573" uniqueCount="305">
  <si>
    <t>一次</t>
  </si>
  <si>
    <t>兩次</t>
  </si>
  <si>
    <t>三次</t>
    <phoneticPr fontId="1" type="noConversion"/>
  </si>
  <si>
    <t>四次</t>
    <phoneticPr fontId="1" type="noConversion"/>
  </si>
  <si>
    <t>部落歌謠吟唱</t>
  </si>
  <si>
    <t>原住民族樂舞</t>
  </si>
  <si>
    <t>拔河</t>
  </si>
  <si>
    <t>報紙</t>
  </si>
  <si>
    <t>電視</t>
  </si>
  <si>
    <t>廣播</t>
  </si>
  <si>
    <t>活動官網、網頁</t>
    <phoneticPr fontId="1" type="noConversion"/>
  </si>
  <si>
    <t xml:space="preserve">社群、論壇 </t>
  </si>
  <si>
    <t>其他</t>
  </si>
  <si>
    <t>文宣海報</t>
    <phoneticPr fontId="1" type="noConversion"/>
  </si>
  <si>
    <t>服務人員</t>
  </si>
  <si>
    <t>服務人員</t>
    <phoneticPr fontId="1" type="noConversion"/>
  </si>
  <si>
    <t xml:space="preserve">救護安排 </t>
  </si>
  <si>
    <t>路線規劃</t>
  </si>
  <si>
    <t>指標規劃</t>
  </si>
  <si>
    <t>流程安排</t>
  </si>
  <si>
    <t>會場佈置</t>
  </si>
  <si>
    <t>攤位展售</t>
  </si>
  <si>
    <t xml:space="preserve">節目設計 </t>
  </si>
  <si>
    <t xml:space="preserve">周邊活動 </t>
  </si>
  <si>
    <t>配套遊程或活動</t>
  </si>
  <si>
    <t>停車規劃</t>
  </si>
  <si>
    <t>交通費補助</t>
  </si>
  <si>
    <t xml:space="preserve">競賽獎金  </t>
  </si>
  <si>
    <t>活動聯繫</t>
  </si>
  <si>
    <t xml:space="preserve">競賽方式 </t>
  </si>
  <si>
    <t>評分標準</t>
  </si>
  <si>
    <t>是</t>
  </si>
  <si>
    <t>否</t>
  </si>
  <si>
    <t>非常滿意</t>
    <phoneticPr fontId="1" type="noConversion"/>
  </si>
  <si>
    <t>滿意</t>
  </si>
  <si>
    <t>沒意見</t>
  </si>
  <si>
    <t>不滿意</t>
  </si>
  <si>
    <t>非常不滿意</t>
  </si>
  <si>
    <t>男</t>
  </si>
  <si>
    <t>女</t>
  </si>
  <si>
    <t>12歲以下</t>
  </si>
  <si>
    <t>13～19歲</t>
    <phoneticPr fontId="1" type="noConversion"/>
  </si>
  <si>
    <t xml:space="preserve">20～29歲 </t>
  </si>
  <si>
    <t>30～39歲</t>
  </si>
  <si>
    <t>40～49歲</t>
  </si>
  <si>
    <t xml:space="preserve">50～59歲 </t>
  </si>
  <si>
    <t>60歲以上</t>
  </si>
  <si>
    <t xml:space="preserve">國小及以下 </t>
  </si>
  <si>
    <t xml:space="preserve">國(初)中 </t>
  </si>
  <si>
    <t>高中職</t>
  </si>
  <si>
    <t>專科</t>
    <phoneticPr fontId="1" type="noConversion"/>
  </si>
  <si>
    <t>大學</t>
  </si>
  <si>
    <t>研究所及以上</t>
  </si>
  <si>
    <t>公</t>
  </si>
  <si>
    <t>商</t>
  </si>
  <si>
    <t>軍警</t>
  </si>
  <si>
    <t>教</t>
  </si>
  <si>
    <t>農</t>
    <phoneticPr fontId="1" type="noConversion"/>
  </si>
  <si>
    <t>工</t>
    <phoneticPr fontId="1" type="noConversion"/>
  </si>
  <si>
    <t>服務業</t>
  </si>
  <si>
    <t>自由業</t>
    <phoneticPr fontId="1" type="noConversion"/>
  </si>
  <si>
    <t>學生</t>
  </si>
  <si>
    <t>未婚</t>
    <phoneticPr fontId="1" type="noConversion"/>
  </si>
  <si>
    <t>已婚</t>
    <phoneticPr fontId="1" type="noConversion"/>
  </si>
  <si>
    <t>離婚/喪偶</t>
  </si>
  <si>
    <t>新北市</t>
  </si>
  <si>
    <t xml:space="preserve">台北市 </t>
  </si>
  <si>
    <t>台中市</t>
    <phoneticPr fontId="1" type="noConversion"/>
  </si>
  <si>
    <t>台南市</t>
  </si>
  <si>
    <t>高雄市</t>
    <phoneticPr fontId="1" type="noConversion"/>
  </si>
  <si>
    <t>桃園市</t>
  </si>
  <si>
    <t>宜蘭縣</t>
  </si>
  <si>
    <t>新竹縣/市</t>
  </si>
  <si>
    <t>苗栗縣</t>
  </si>
  <si>
    <t>彰化縣</t>
  </si>
  <si>
    <t>南投縣</t>
  </si>
  <si>
    <t>雲林縣</t>
  </si>
  <si>
    <t>屏東縣</t>
  </si>
  <si>
    <t>台東縣</t>
    <phoneticPr fontId="1" type="noConversion"/>
  </si>
  <si>
    <t>花蓮縣</t>
  </si>
  <si>
    <t>澎湖縣</t>
  </si>
  <si>
    <t>連江縣</t>
  </si>
  <si>
    <t>金門縣</t>
  </si>
  <si>
    <t>嘉義縣/市</t>
  </si>
  <si>
    <t xml:space="preserve">基隆市   </t>
  </si>
  <si>
    <t>國外地區</t>
  </si>
  <si>
    <t>國人</t>
  </si>
  <si>
    <t>中國大陸</t>
    <phoneticPr fontId="1" type="noConversion"/>
  </si>
  <si>
    <t>香港、澳門</t>
  </si>
  <si>
    <t>新加坡、馬來西亞</t>
    <phoneticPr fontId="1" type="noConversion"/>
  </si>
  <si>
    <t>日本</t>
  </si>
  <si>
    <t xml:space="preserve">韓國   </t>
  </si>
  <si>
    <t>亞洲其他國家</t>
  </si>
  <si>
    <t>美國、加拿大</t>
  </si>
  <si>
    <t>歐洲</t>
  </si>
  <si>
    <t>紐澳</t>
  </si>
  <si>
    <t>其他國家(地區)</t>
  </si>
  <si>
    <t>是</t>
    <phoneticPr fontId="1" type="noConversion"/>
  </si>
  <si>
    <t>阿美族</t>
  </si>
  <si>
    <t xml:space="preserve">泰雅族 </t>
  </si>
  <si>
    <t xml:space="preserve">排灣族 </t>
  </si>
  <si>
    <t>布農族</t>
  </si>
  <si>
    <t>卑南族</t>
  </si>
  <si>
    <t>魯凱族</t>
  </si>
  <si>
    <t>鄒族</t>
  </si>
  <si>
    <t>賽夏族</t>
  </si>
  <si>
    <t>達悟族</t>
  </si>
  <si>
    <t>邵族</t>
  </si>
  <si>
    <t>噶瑪蘭族</t>
  </si>
  <si>
    <t>太魯閣族</t>
  </si>
  <si>
    <t>賽德克族</t>
  </si>
  <si>
    <t>撒奇萊雅族</t>
  </si>
  <si>
    <t>拉阿魯哇族</t>
  </si>
  <si>
    <t>卡那卡那富族</t>
  </si>
  <si>
    <t>親友告知</t>
    <phoneticPr fontId="1" type="noConversion"/>
  </si>
  <si>
    <t>參賽</t>
    <phoneticPr fontId="1" type="noConversion"/>
  </si>
  <si>
    <t>1宣傳不夠普及</t>
    <phoneticPr fontId="1" type="noConversion"/>
  </si>
  <si>
    <t>1無 很棒</t>
    <phoneticPr fontId="1" type="noConversion"/>
  </si>
  <si>
    <t>1美食好吃</t>
    <phoneticPr fontId="1" type="noConversion"/>
  </si>
  <si>
    <t>1 中午音樂太吵</t>
    <phoneticPr fontId="1" type="noConversion"/>
  </si>
  <si>
    <t>1 宣傳不夠普及</t>
    <phoneticPr fontId="1" type="noConversion"/>
  </si>
  <si>
    <t>1沒有電風扇冷氣</t>
    <phoneticPr fontId="1" type="noConversion"/>
  </si>
  <si>
    <t>1指導老師</t>
    <phoneticPr fontId="1" type="noConversion"/>
  </si>
  <si>
    <t>1部落</t>
    <phoneticPr fontId="1" type="noConversion"/>
  </si>
  <si>
    <t>1金融業</t>
    <phoneticPr fontId="1" type="noConversion"/>
  </si>
  <si>
    <t>品牌/攤位名稱</t>
  </si>
  <si>
    <t>三次</t>
  </si>
  <si>
    <t>四次以上</t>
  </si>
  <si>
    <t>部落美食類(食物、飲品)</t>
  </si>
  <si>
    <t>原味好物類(手工藝品)</t>
  </si>
  <si>
    <t>友善農作類(農特產品)</t>
    <phoneticPr fontId="1" type="noConversion"/>
  </si>
  <si>
    <t>其他</t>
    <phoneticPr fontId="1" type="noConversion"/>
  </si>
  <si>
    <t xml:space="preserve"> 0-1000</t>
    <phoneticPr fontId="1" type="noConversion"/>
  </si>
  <si>
    <t>1001-2000</t>
  </si>
  <si>
    <t>2001-4000</t>
  </si>
  <si>
    <t xml:space="preserve"> 8001以上</t>
  </si>
  <si>
    <t>4001-8000</t>
    <phoneticPr fontId="1" type="noConversion"/>
  </si>
  <si>
    <t>原為行動攤販</t>
  </si>
  <si>
    <t>賺取額外收入</t>
  </si>
  <si>
    <t>喜歡東管處環境氣氛</t>
  </si>
  <si>
    <t>親友告知</t>
  </si>
  <si>
    <t>活動官網、網頁</t>
  </si>
  <si>
    <t>文宣海報</t>
  </si>
  <si>
    <t>部落樂舞劇</t>
    <phoneticPr fontId="1" type="noConversion"/>
  </si>
  <si>
    <t>否</t>
    <phoneticPr fontId="1" type="noConversion"/>
  </si>
  <si>
    <t>60歲以上</t>
    <phoneticPr fontId="1" type="noConversion"/>
  </si>
  <si>
    <t>公</t>
    <phoneticPr fontId="1" type="noConversion"/>
  </si>
  <si>
    <t>商</t>
    <phoneticPr fontId="1" type="noConversion"/>
  </si>
  <si>
    <t>軍官</t>
    <phoneticPr fontId="1" type="noConversion"/>
  </si>
  <si>
    <t>教</t>
    <phoneticPr fontId="1" type="noConversion"/>
  </si>
  <si>
    <t>服務業</t>
    <phoneticPr fontId="1" type="noConversion"/>
  </si>
  <si>
    <t>自由業'</t>
    <phoneticPr fontId="1" type="noConversion"/>
  </si>
  <si>
    <t>學生</t>
    <phoneticPr fontId="1" type="noConversion"/>
  </si>
  <si>
    <t>離婚/桑偶</t>
    <phoneticPr fontId="1" type="noConversion"/>
  </si>
  <si>
    <t>新北市</t>
    <phoneticPr fontId="1" type="noConversion"/>
  </si>
  <si>
    <t>台北市</t>
    <phoneticPr fontId="1" type="noConversion"/>
  </si>
  <si>
    <t>台中市</t>
  </si>
  <si>
    <t>台南市</t>
    <phoneticPr fontId="1" type="noConversion"/>
  </si>
  <si>
    <t>桃園市</t>
    <phoneticPr fontId="1" type="noConversion"/>
  </si>
  <si>
    <t>宜蘭縣</t>
    <phoneticPr fontId="1" type="noConversion"/>
  </si>
  <si>
    <t>新竹縣/市</t>
    <phoneticPr fontId="1" type="noConversion"/>
  </si>
  <si>
    <t xml:space="preserve">苗栗縣   </t>
    <phoneticPr fontId="1" type="noConversion"/>
  </si>
  <si>
    <t>南投縣</t>
    <phoneticPr fontId="1" type="noConversion"/>
  </si>
  <si>
    <t>屏東縣</t>
    <phoneticPr fontId="1" type="noConversion"/>
  </si>
  <si>
    <t>連江縣</t>
    <phoneticPr fontId="1" type="noConversion"/>
  </si>
  <si>
    <t>基隆市</t>
    <phoneticPr fontId="1" type="noConversion"/>
  </si>
  <si>
    <t xml:space="preserve">國人 </t>
  </si>
  <si>
    <t>中國大陸</t>
  </si>
  <si>
    <t>新加坡、馬來西亞</t>
  </si>
  <si>
    <t>韓國</t>
  </si>
  <si>
    <t>阿美族</t>
    <phoneticPr fontId="1" type="noConversion"/>
  </si>
  <si>
    <t>泰雅族</t>
    <phoneticPr fontId="1" type="noConversion"/>
  </si>
  <si>
    <t>排灣族</t>
  </si>
  <si>
    <t>布農族</t>
    <phoneticPr fontId="1" type="noConversion"/>
  </si>
  <si>
    <t>魯凱族</t>
    <phoneticPr fontId="1" type="noConversion"/>
  </si>
  <si>
    <t>賽夏族</t>
    <phoneticPr fontId="1" type="noConversion"/>
  </si>
  <si>
    <t>賽德克族</t>
    <phoneticPr fontId="1" type="noConversion"/>
  </si>
  <si>
    <t xml:space="preserve">撒奇萊雅族 </t>
  </si>
  <si>
    <t>拉阿魯哇族</t>
    <phoneticPr fontId="1" type="noConversion"/>
  </si>
  <si>
    <t>沒寫</t>
    <phoneticPr fontId="1" type="noConversion"/>
  </si>
  <si>
    <t>HARO KU原味藝品</t>
    <phoneticPr fontId="1" type="noConversion"/>
  </si>
  <si>
    <t>1旮亙團</t>
    <phoneticPr fontId="1" type="noConversion"/>
  </si>
  <si>
    <t>手工藝品</t>
    <phoneticPr fontId="1" type="noConversion"/>
  </si>
  <si>
    <t>活動聯繫</t>
    <phoneticPr fontId="1" type="noConversion"/>
  </si>
  <si>
    <t>推廣環保政策</t>
    <phoneticPr fontId="1" type="noConversion"/>
  </si>
  <si>
    <t>那魯灣冰品</t>
    <phoneticPr fontId="1" type="noConversion"/>
  </si>
  <si>
    <t>美灣平藝創作</t>
    <phoneticPr fontId="1" type="noConversion"/>
  </si>
  <si>
    <t>大腸香腸</t>
    <phoneticPr fontId="1" type="noConversion"/>
  </si>
  <si>
    <t>小米攤 抓餅</t>
    <phoneticPr fontId="1" type="noConversion"/>
  </si>
  <si>
    <t>1原為旮亙攤販</t>
    <phoneticPr fontId="1" type="noConversion"/>
  </si>
  <si>
    <t>1旮亙樂團</t>
    <phoneticPr fontId="1" type="noConversion"/>
  </si>
  <si>
    <t>大川雞肉串</t>
    <phoneticPr fontId="1" type="noConversion"/>
  </si>
  <si>
    <t>無</t>
    <phoneticPr fontId="1" type="noConversion"/>
  </si>
  <si>
    <t xml:space="preserve">交通安排 </t>
    <phoneticPr fontId="1" type="noConversion"/>
  </si>
  <si>
    <t>消費券</t>
    <phoneticPr fontId="1" type="noConversion"/>
  </si>
  <si>
    <t>1在地</t>
    <phoneticPr fontId="1" type="noConversion"/>
  </si>
  <si>
    <t>麒麟文化健康站作品</t>
    <phoneticPr fontId="1" type="noConversion"/>
  </si>
  <si>
    <t>1植物</t>
    <phoneticPr fontId="1" type="noConversion"/>
  </si>
  <si>
    <t>1帶部落銷售手工藝</t>
    <phoneticPr fontId="1" type="noConversion"/>
  </si>
  <si>
    <t>DoMine炒糖甜品屋</t>
    <phoneticPr fontId="1" type="noConversion"/>
  </si>
  <si>
    <t>原本就是在阿美村的攤販</t>
    <phoneticPr fontId="1" type="noConversion"/>
  </si>
  <si>
    <t>沒有最滿意</t>
    <phoneticPr fontId="1" type="noConversion"/>
  </si>
  <si>
    <t>很多攤販沒有按設攤規定使用環保包裝</t>
    <phoneticPr fontId="1" type="noConversion"/>
  </si>
  <si>
    <t>魯繞香腸</t>
    <phoneticPr fontId="1" type="noConversion"/>
  </si>
  <si>
    <t>古早味</t>
    <phoneticPr fontId="1" type="noConversion"/>
  </si>
  <si>
    <t>1太小</t>
    <phoneticPr fontId="1" type="noConversion"/>
  </si>
  <si>
    <t>希望一攤一個帳篷</t>
    <phoneticPr fontId="1" type="noConversion"/>
  </si>
  <si>
    <t>三妹冰淇淋</t>
    <phoneticPr fontId="1" type="noConversion"/>
  </si>
  <si>
    <t>自製水果冰淇淋</t>
    <phoneticPr fontId="1" type="noConversion"/>
  </si>
  <si>
    <t>織羅美食</t>
    <phoneticPr fontId="1" type="noConversion"/>
  </si>
  <si>
    <t>攤位位置太窄了</t>
    <phoneticPr fontId="1" type="noConversion"/>
  </si>
  <si>
    <t>第一次</t>
    <phoneticPr fontId="1" type="noConversion"/>
  </si>
  <si>
    <t>一個月一次（以上）</t>
    <phoneticPr fontId="1" type="noConversion"/>
  </si>
  <si>
    <t>三個月一次</t>
    <phoneticPr fontId="1" type="noConversion"/>
  </si>
  <si>
    <t>半年一次</t>
    <phoneticPr fontId="1" type="noConversion"/>
  </si>
  <si>
    <t>一年一次</t>
    <phoneticPr fontId="1" type="noConversion"/>
  </si>
  <si>
    <t>我是東部人</t>
    <phoneticPr fontId="1" type="noConversion"/>
  </si>
  <si>
    <t>當日往返</t>
    <phoneticPr fontId="1" type="noConversion"/>
  </si>
  <si>
    <t>兩天一夜</t>
    <phoneticPr fontId="1" type="noConversion"/>
  </si>
  <si>
    <t>三天兩夜</t>
    <phoneticPr fontId="1" type="noConversion"/>
  </si>
  <si>
    <t>四天三夜或以上</t>
    <phoneticPr fontId="1" type="noConversion"/>
  </si>
  <si>
    <t>一次</t>
    <phoneticPr fontId="1" type="noConversion"/>
  </si>
  <si>
    <t>兩次</t>
    <phoneticPr fontId="1" type="noConversion"/>
  </si>
  <si>
    <t>四次以上</t>
    <phoneticPr fontId="1" type="noConversion"/>
  </si>
  <si>
    <t>家族旅遊</t>
    <phoneticPr fontId="1" type="noConversion"/>
  </si>
  <si>
    <t>親子旅遊</t>
  </si>
  <si>
    <t>情侶</t>
    <phoneticPr fontId="1" type="noConversion"/>
  </si>
  <si>
    <t>親友結伴</t>
    <phoneticPr fontId="1" type="noConversion"/>
  </si>
  <si>
    <t>機關團體</t>
    <phoneticPr fontId="1" type="noConversion"/>
  </si>
  <si>
    <t>個人</t>
    <phoneticPr fontId="1" type="noConversion"/>
  </si>
  <si>
    <t>同行人數</t>
    <phoneticPr fontId="1" type="noConversion"/>
  </si>
  <si>
    <t>出發地到花東交通工具</t>
    <phoneticPr fontId="1" type="noConversion"/>
  </si>
  <si>
    <t>0-1000</t>
    <phoneticPr fontId="1" type="noConversion"/>
  </si>
  <si>
    <t>2001-4000</t>
    <phoneticPr fontId="1" type="noConversion"/>
  </si>
  <si>
    <t>8001以上</t>
    <phoneticPr fontId="1" type="noConversion"/>
  </si>
  <si>
    <t>total：128</t>
    <phoneticPr fontId="1" type="noConversion"/>
  </si>
  <si>
    <t>total：14</t>
    <phoneticPr fontId="1" type="noConversion"/>
  </si>
  <si>
    <t>1旅行社</t>
    <phoneticPr fontId="1" type="noConversion"/>
  </si>
  <si>
    <t>total：58</t>
    <phoneticPr fontId="1" type="noConversion"/>
  </si>
  <si>
    <t>1 醫</t>
    <phoneticPr fontId="1" type="noConversion"/>
  </si>
  <si>
    <t>1退休公</t>
    <phoneticPr fontId="1" type="noConversion"/>
  </si>
  <si>
    <t>1家管</t>
    <phoneticPr fontId="1" type="noConversion"/>
  </si>
  <si>
    <t>1好熱</t>
    <phoneticPr fontId="1" type="noConversion"/>
  </si>
  <si>
    <t>1節目好看</t>
    <phoneticPr fontId="1" type="noConversion"/>
  </si>
  <si>
    <t>1沒有時間</t>
    <phoneticPr fontId="1" type="noConversion"/>
  </si>
  <si>
    <t>1不知道甚麼時候再來台東</t>
    <phoneticPr fontId="1" type="noConversion"/>
  </si>
  <si>
    <t>1熱鬧</t>
    <phoneticPr fontId="1" type="noConversion"/>
  </si>
  <si>
    <t>1活動場地部分可室內(參加者年紀較大戶外陽光太強老年人容易不舒服</t>
    <phoneticPr fontId="1" type="noConversion"/>
  </si>
  <si>
    <t>1表演場地對表演者而言太熱</t>
    <phoneticPr fontId="1" type="noConversion"/>
  </si>
  <si>
    <t>1天氣太熱</t>
    <phoneticPr fontId="1" type="noConversion"/>
  </si>
  <si>
    <t>1廁所指標</t>
    <phoneticPr fontId="1" type="noConversion"/>
  </si>
  <si>
    <t>1路過看板</t>
    <phoneticPr fontId="1" type="noConversion"/>
  </si>
  <si>
    <t>1我爸帶我來</t>
    <phoneticPr fontId="1" type="noConversion"/>
  </si>
  <si>
    <t>1民宿</t>
    <phoneticPr fontId="1" type="noConversion"/>
  </si>
  <si>
    <t>1路過</t>
    <phoneticPr fontId="1" type="noConversion"/>
  </si>
  <si>
    <t>1 領隊介紹</t>
    <phoneticPr fontId="1" type="noConversion"/>
  </si>
  <si>
    <t>13 10</t>
    <phoneticPr fontId="1" type="noConversion"/>
  </si>
  <si>
    <t>2 8 10</t>
    <phoneticPr fontId="1" type="noConversion"/>
  </si>
  <si>
    <t>10  2</t>
    <phoneticPr fontId="1" type="noConversion"/>
  </si>
  <si>
    <t xml:space="preserve">  1 2 3</t>
    <phoneticPr fontId="1" type="noConversion"/>
  </si>
  <si>
    <t>1高鐵</t>
    <phoneticPr fontId="1" type="noConversion"/>
  </si>
  <si>
    <t>參加過幾此旮都瑪樣部落樂舞宴</t>
  </si>
  <si>
    <t>來東部海岸旅遊平率?</t>
    <phoneticPr fontId="1" type="noConversion"/>
  </si>
  <si>
    <t>旅遊時間安排為?</t>
    <phoneticPr fontId="1" type="noConversion"/>
  </si>
  <si>
    <t>旅遊形式?</t>
    <phoneticPr fontId="1" type="noConversion"/>
  </si>
  <si>
    <t>參加過幾此旮都瑪樣部落樂舞宴?</t>
  </si>
  <si>
    <t>到花東旅遊的主要交通工具</t>
    <phoneticPr fontId="1" type="noConversion"/>
  </si>
  <si>
    <t>(1)自小客車</t>
    <phoneticPr fontId="1" type="noConversion"/>
  </si>
  <si>
    <t>(2)機車</t>
    <phoneticPr fontId="1" type="noConversion"/>
  </si>
  <si>
    <t>(3)自行車</t>
    <phoneticPr fontId="1" type="noConversion"/>
  </si>
  <si>
    <t xml:space="preserve">(4)旅遊專車(觀光巴士、郵輪式列車) </t>
    <phoneticPr fontId="1" type="noConversion"/>
  </si>
  <si>
    <t>(5)中/大型遊覽車</t>
    <phoneticPr fontId="1" type="noConversion"/>
  </si>
  <si>
    <t>(6)箱型車/計程車</t>
    <phoneticPr fontId="1" type="noConversion"/>
  </si>
  <si>
    <t>(7)租賃</t>
    <phoneticPr fontId="1" type="noConversion"/>
  </si>
  <si>
    <t>(8)公、民營客運</t>
    <phoneticPr fontId="1" type="noConversion"/>
  </si>
  <si>
    <t>(9)臺灣好行接駁</t>
    <phoneticPr fontId="1" type="noConversion"/>
  </si>
  <si>
    <t>(10)火車</t>
    <phoneticPr fontId="1" type="noConversion"/>
  </si>
  <si>
    <t>(11)船舶</t>
    <phoneticPr fontId="1" type="noConversion"/>
  </si>
  <si>
    <t>(12)飛機</t>
    <phoneticPr fontId="1" type="noConversion"/>
  </si>
  <si>
    <t>(13)其他</t>
    <phoneticPr fontId="1" type="noConversion"/>
  </si>
  <si>
    <t>旅遊景點主要交通工具</t>
    <phoneticPr fontId="1" type="noConversion"/>
  </si>
  <si>
    <t>此次旅遊消費金額?</t>
    <phoneticPr fontId="1" type="noConversion"/>
  </si>
  <si>
    <t>從何處知道本次活動?(複選)</t>
    <phoneticPr fontId="1" type="noConversion"/>
  </si>
  <si>
    <t>對本活動最滿意的部分?</t>
    <phoneticPr fontId="1" type="noConversion"/>
  </si>
  <si>
    <t>對本活動最不滿意的部分?</t>
    <phoneticPr fontId="1" type="noConversion"/>
  </si>
  <si>
    <t>下次是否還會參加?</t>
    <phoneticPr fontId="1" type="noConversion"/>
  </si>
  <si>
    <t>是否會推薦親友參加?</t>
    <phoneticPr fontId="1" type="noConversion"/>
  </si>
  <si>
    <t>對本次活動整體評價?</t>
    <phoneticPr fontId="1" type="noConversion"/>
  </si>
  <si>
    <t>性別</t>
    <phoneticPr fontId="1" type="noConversion"/>
  </si>
  <si>
    <t>年齡</t>
    <phoneticPr fontId="1" type="noConversion"/>
  </si>
  <si>
    <t>學歷</t>
    <phoneticPr fontId="1" type="noConversion"/>
  </si>
  <si>
    <t>職業</t>
    <phoneticPr fontId="1" type="noConversion"/>
  </si>
  <si>
    <t>婚姻狀況</t>
    <phoneticPr fontId="1" type="noConversion"/>
  </si>
  <si>
    <t>居住縣市</t>
    <phoneticPr fontId="1" type="noConversion"/>
  </si>
  <si>
    <t>國人，還是來自其他國家或地區遊客？</t>
  </si>
  <si>
    <t>國人，還是來自其他國家或地區遊客？</t>
    <phoneticPr fontId="1" type="noConversion"/>
  </si>
  <si>
    <t>若是國人，是否為原住民？</t>
    <phoneticPr fontId="1" type="noConversion"/>
  </si>
  <si>
    <t>哪一族？</t>
    <phoneticPr fontId="1" type="noConversion"/>
  </si>
  <si>
    <t>參賽項目</t>
    <phoneticPr fontId="1" type="noConversion"/>
  </si>
  <si>
    <t>從何處知道本次活動</t>
    <phoneticPr fontId="1" type="noConversion"/>
  </si>
  <si>
    <t>最滿意的部分?</t>
    <phoneticPr fontId="1" type="noConversion"/>
  </si>
  <si>
    <t>最不滿意的部分?</t>
    <phoneticPr fontId="1" type="noConversion"/>
  </si>
  <si>
    <t>販售商品?</t>
    <phoneticPr fontId="1" type="noConversion"/>
  </si>
  <si>
    <t>販售營業額?</t>
    <phoneticPr fontId="1" type="noConversion"/>
  </si>
  <si>
    <t>參加此活動市集主要原因?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</si>
</sst>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9" fontId="3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9" fontId="3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9" fontId="3" fillId="0" borderId="0" xfId="1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9" fontId="3" fillId="0" borderId="0" xfId="1" applyFont="1" applyFill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>
      <alignment vertical="center"/>
    </xf>
    <xf numFmtId="0" fontId="0" fillId="0" borderId="4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9" fontId="3" fillId="0" borderId="0" xfId="0" applyNumberFormat="1" applyFont="1" applyFill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3" fillId="0" borderId="8" xfId="0" applyFont="1" applyFill="1" applyBorder="1">
      <alignment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A06B6-FEB1-4465-B7B8-19F7BEDE56B0}">
  <dimension ref="A1:EC161"/>
  <sheetViews>
    <sheetView topLeftCell="A124" zoomScale="115" zoomScaleNormal="115" workbookViewId="0">
      <pane xSplit="2" topLeftCell="DC1" activePane="topRight" state="frozen"/>
      <selection activeCell="A133" sqref="A133"/>
      <selection pane="topRight" activeCell="A143" sqref="A143:A158"/>
    </sheetView>
  </sheetViews>
  <sheetFormatPr defaultRowHeight="15.75" x14ac:dyDescent="0.25"/>
  <cols>
    <col min="1" max="1" width="9" style="9"/>
    <col min="2" max="2" width="18.25" style="9" customWidth="1"/>
    <col min="3" max="44" width="9" style="9"/>
    <col min="45" max="48" width="9" style="20"/>
    <col min="49" max="58" width="9" style="9"/>
    <col min="59" max="59" width="9" style="9" customWidth="1"/>
    <col min="60" max="80" width="9" style="9"/>
    <col min="81" max="81" width="9" style="9" customWidth="1"/>
    <col min="82" max="16384" width="9" style="9"/>
  </cols>
  <sheetData>
    <row r="1" spans="1:133" ht="16.5" thickBot="1" x14ac:dyDescent="0.3"/>
    <row r="2" spans="1:133" x14ac:dyDescent="0.25">
      <c r="A2" s="16" t="s">
        <v>261</v>
      </c>
      <c r="B2" s="6" t="s">
        <v>0</v>
      </c>
      <c r="C2" s="3">
        <v>1</v>
      </c>
      <c r="D2" s="3">
        <v>1</v>
      </c>
      <c r="E2" s="3">
        <v>1</v>
      </c>
      <c r="F2" s="3">
        <v>1</v>
      </c>
      <c r="G2" s="3">
        <v>1</v>
      </c>
      <c r="H2" s="3">
        <v>1</v>
      </c>
      <c r="I2" s="3">
        <v>1</v>
      </c>
      <c r="J2" s="3">
        <v>1</v>
      </c>
      <c r="K2" s="3">
        <v>1</v>
      </c>
      <c r="L2" s="3">
        <v>1</v>
      </c>
      <c r="M2" s="3">
        <v>1</v>
      </c>
      <c r="N2" s="3">
        <v>1</v>
      </c>
      <c r="O2" s="3">
        <v>1</v>
      </c>
      <c r="P2" s="3">
        <v>1</v>
      </c>
      <c r="Q2" s="3">
        <v>1</v>
      </c>
      <c r="R2" s="3">
        <v>1</v>
      </c>
      <c r="S2" s="3">
        <v>1</v>
      </c>
      <c r="T2" s="3">
        <v>1</v>
      </c>
      <c r="U2" s="3">
        <v>1</v>
      </c>
      <c r="V2" s="3">
        <v>1</v>
      </c>
      <c r="W2" s="3">
        <v>1</v>
      </c>
      <c r="X2" s="3">
        <v>1</v>
      </c>
      <c r="Y2" s="3">
        <v>1</v>
      </c>
      <c r="Z2" s="3">
        <v>1</v>
      </c>
      <c r="AA2" s="3">
        <v>1</v>
      </c>
      <c r="AB2" s="3">
        <v>1</v>
      </c>
      <c r="AC2" s="3">
        <v>1</v>
      </c>
      <c r="AD2" s="3">
        <v>1</v>
      </c>
      <c r="AE2" s="3">
        <v>1</v>
      </c>
      <c r="AF2" s="3">
        <v>1</v>
      </c>
      <c r="AG2" s="3">
        <v>1</v>
      </c>
      <c r="AH2" s="3">
        <v>1</v>
      </c>
      <c r="AI2" s="3">
        <v>1</v>
      </c>
      <c r="AJ2" s="3">
        <v>1</v>
      </c>
      <c r="AK2" s="3">
        <v>1</v>
      </c>
      <c r="AL2" s="3">
        <v>1</v>
      </c>
      <c r="AM2" s="3">
        <v>1</v>
      </c>
      <c r="AN2" s="3">
        <v>1</v>
      </c>
      <c r="AO2" s="3">
        <v>1</v>
      </c>
      <c r="AP2" s="3">
        <v>1</v>
      </c>
      <c r="AQ2" s="3">
        <v>1</v>
      </c>
      <c r="AR2" s="3">
        <v>1</v>
      </c>
      <c r="AS2" s="21">
        <v>1</v>
      </c>
      <c r="AT2" s="21">
        <v>1</v>
      </c>
      <c r="AU2" s="21">
        <v>1</v>
      </c>
      <c r="AV2" s="21">
        <v>1</v>
      </c>
      <c r="AW2" s="3">
        <v>1</v>
      </c>
      <c r="AX2" s="3">
        <v>1</v>
      </c>
      <c r="AY2" s="3">
        <v>1</v>
      </c>
      <c r="AZ2" s="3">
        <v>1</v>
      </c>
      <c r="BA2" s="3">
        <v>1</v>
      </c>
      <c r="BB2" s="3">
        <v>1</v>
      </c>
      <c r="BC2" s="3">
        <v>1</v>
      </c>
      <c r="BD2" s="3">
        <v>1</v>
      </c>
      <c r="BE2" s="3">
        <v>1</v>
      </c>
      <c r="BF2" s="3">
        <v>1</v>
      </c>
      <c r="BG2" s="3">
        <v>1</v>
      </c>
      <c r="BH2" s="3">
        <v>1</v>
      </c>
      <c r="BI2" s="3">
        <v>1</v>
      </c>
      <c r="BJ2" s="3">
        <v>1</v>
      </c>
      <c r="BK2" s="3">
        <v>1</v>
      </c>
      <c r="BL2" s="3">
        <v>1</v>
      </c>
      <c r="BM2" s="3">
        <v>1</v>
      </c>
      <c r="BN2" s="3">
        <v>1</v>
      </c>
      <c r="BO2" s="3">
        <v>1</v>
      </c>
      <c r="BP2" s="3">
        <v>1</v>
      </c>
      <c r="BQ2" s="3">
        <v>1</v>
      </c>
      <c r="BR2" s="3">
        <v>1</v>
      </c>
      <c r="BS2" s="3">
        <v>1</v>
      </c>
      <c r="BT2" s="3">
        <v>1</v>
      </c>
      <c r="BU2" s="3">
        <v>1</v>
      </c>
      <c r="BV2" s="3">
        <v>1</v>
      </c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>
        <v>1</v>
      </c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>
        <v>1</v>
      </c>
      <c r="DR2" s="3">
        <v>1</v>
      </c>
      <c r="DS2" s="3">
        <v>1</v>
      </c>
      <c r="DT2" s="3">
        <v>1</v>
      </c>
      <c r="DU2" s="3">
        <v>1</v>
      </c>
      <c r="DV2" s="3"/>
      <c r="DW2" s="3"/>
      <c r="DX2" s="3"/>
      <c r="DY2" s="3"/>
      <c r="DZ2" s="22"/>
      <c r="EA2" s="9">
        <f>SUM(C2:DZ2)</f>
        <v>78</v>
      </c>
      <c r="EB2" s="23">
        <f>78/128</f>
        <v>0.609375</v>
      </c>
    </row>
    <row r="3" spans="1:133" x14ac:dyDescent="0.25">
      <c r="A3" s="17"/>
      <c r="B3" s="1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4"/>
      <c r="AT3" s="24"/>
      <c r="AU3" s="24"/>
      <c r="AV3" s="24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>
        <v>1</v>
      </c>
      <c r="BX3" s="2">
        <v>1</v>
      </c>
      <c r="BY3" s="2">
        <v>1</v>
      </c>
      <c r="BZ3" s="2">
        <v>1</v>
      </c>
      <c r="CA3" s="2">
        <v>1</v>
      </c>
      <c r="CB3" s="2">
        <v>1</v>
      </c>
      <c r="CC3" s="2">
        <v>1</v>
      </c>
      <c r="CD3" s="2">
        <v>1</v>
      </c>
      <c r="CE3" s="2">
        <v>1</v>
      </c>
      <c r="CF3" s="2">
        <v>1</v>
      </c>
      <c r="CG3" s="2">
        <v>1</v>
      </c>
      <c r="CH3" s="2"/>
      <c r="CI3" s="2">
        <v>1</v>
      </c>
      <c r="CJ3" s="2"/>
      <c r="CK3" s="2"/>
      <c r="CL3" s="2"/>
      <c r="CM3" s="2"/>
      <c r="CN3" s="2"/>
      <c r="CO3" s="2"/>
      <c r="CP3" s="2"/>
      <c r="CQ3" s="2">
        <v>1</v>
      </c>
      <c r="CR3" s="2">
        <v>1</v>
      </c>
      <c r="CS3" s="2">
        <v>1</v>
      </c>
      <c r="CT3" s="2">
        <v>1</v>
      </c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>
        <v>1</v>
      </c>
      <c r="DG3" s="2">
        <v>1</v>
      </c>
      <c r="DH3" s="2">
        <v>1</v>
      </c>
      <c r="DI3" s="2">
        <v>1</v>
      </c>
      <c r="DJ3" s="2">
        <v>1</v>
      </c>
      <c r="DK3" s="2">
        <v>1</v>
      </c>
      <c r="DL3" s="2">
        <v>1</v>
      </c>
      <c r="DM3" s="2">
        <v>1</v>
      </c>
      <c r="DN3" s="2">
        <v>1</v>
      </c>
      <c r="DO3" s="2">
        <v>1</v>
      </c>
      <c r="DP3" s="2">
        <v>1</v>
      </c>
      <c r="DQ3" s="2"/>
      <c r="DR3" s="2"/>
      <c r="DS3" s="2"/>
      <c r="DT3" s="2"/>
      <c r="DU3" s="2"/>
      <c r="DV3" s="2">
        <v>1</v>
      </c>
      <c r="DW3" s="2">
        <v>1</v>
      </c>
      <c r="DX3" s="2">
        <v>1</v>
      </c>
      <c r="DY3" s="2">
        <v>1</v>
      </c>
      <c r="DZ3" s="25">
        <v>1</v>
      </c>
      <c r="EA3" s="9">
        <f>SUM(C3:DZ3)</f>
        <v>32</v>
      </c>
      <c r="EB3" s="23">
        <f>32/128</f>
        <v>0.25</v>
      </c>
    </row>
    <row r="4" spans="1:133" x14ac:dyDescent="0.25">
      <c r="A4" s="17"/>
      <c r="B4" s="1" t="s">
        <v>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4"/>
      <c r="AT4" s="24"/>
      <c r="AU4" s="24"/>
      <c r="AV4" s="24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>
        <v>1</v>
      </c>
      <c r="CK4" s="2">
        <v>1</v>
      </c>
      <c r="CL4" s="2">
        <v>1</v>
      </c>
      <c r="CM4" s="2">
        <v>1</v>
      </c>
      <c r="CN4" s="2">
        <v>1</v>
      </c>
      <c r="CO4" s="2">
        <v>1</v>
      </c>
      <c r="CP4" s="2">
        <v>1</v>
      </c>
      <c r="CQ4" s="2"/>
      <c r="CR4" s="2"/>
      <c r="CS4" s="2"/>
      <c r="CT4" s="2"/>
      <c r="CU4" s="2"/>
      <c r="CV4" s="2">
        <v>1</v>
      </c>
      <c r="CW4" s="2"/>
      <c r="CX4" s="2"/>
      <c r="CY4" s="2">
        <v>1</v>
      </c>
      <c r="CZ4" s="2">
        <v>1</v>
      </c>
      <c r="DA4" s="2">
        <v>1</v>
      </c>
      <c r="DB4" s="2">
        <v>1</v>
      </c>
      <c r="DC4" s="2">
        <v>1</v>
      </c>
      <c r="DD4" s="2">
        <v>1</v>
      </c>
      <c r="DE4" s="2">
        <v>1</v>
      </c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5"/>
      <c r="EA4" s="9">
        <f>SUM(C4:DZ4)</f>
        <v>15</v>
      </c>
      <c r="EB4" s="23">
        <f>15/128</f>
        <v>0.1171875</v>
      </c>
    </row>
    <row r="5" spans="1:133" ht="16.5" thickBot="1" x14ac:dyDescent="0.3">
      <c r="A5" s="18"/>
      <c r="B5" s="7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26"/>
      <c r="AT5" s="26"/>
      <c r="AU5" s="26"/>
      <c r="AV5" s="26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>
        <v>1</v>
      </c>
      <c r="CV5" s="5"/>
      <c r="CW5" s="5">
        <v>1</v>
      </c>
      <c r="CX5" s="5">
        <v>1</v>
      </c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27"/>
      <c r="EA5" s="9">
        <f>SUM(C5:DZ5)</f>
        <v>3</v>
      </c>
      <c r="EB5" s="23">
        <f>3/128</f>
        <v>2.34375E-2</v>
      </c>
    </row>
    <row r="6" spans="1:133" ht="16.5" thickBot="1" x14ac:dyDescent="0.3">
      <c r="EB6" s="23"/>
    </row>
    <row r="7" spans="1:133" x14ac:dyDescent="0.25">
      <c r="A7" s="16" t="s">
        <v>298</v>
      </c>
      <c r="B7" s="6" t="s">
        <v>143</v>
      </c>
      <c r="C7" s="3"/>
      <c r="D7" s="3">
        <v>1</v>
      </c>
      <c r="E7" s="3"/>
      <c r="F7" s="3"/>
      <c r="G7" s="3">
        <v>1</v>
      </c>
      <c r="H7" s="3">
        <v>1</v>
      </c>
      <c r="I7" s="3">
        <v>1</v>
      </c>
      <c r="J7" s="3"/>
      <c r="K7" s="3"/>
      <c r="L7" s="3"/>
      <c r="M7" s="3"/>
      <c r="N7" s="3"/>
      <c r="O7" s="3"/>
      <c r="P7" s="3"/>
      <c r="Q7" s="3"/>
      <c r="R7" s="3">
        <v>1</v>
      </c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21"/>
      <c r="AT7" s="21">
        <v>1</v>
      </c>
      <c r="AU7" s="21">
        <v>1</v>
      </c>
      <c r="AV7" s="21"/>
      <c r="AW7" s="3"/>
      <c r="AX7" s="3">
        <v>1</v>
      </c>
      <c r="AY7" s="3"/>
      <c r="AZ7" s="3"/>
      <c r="BA7" s="3">
        <v>1</v>
      </c>
      <c r="BB7" s="3"/>
      <c r="BC7" s="3">
        <v>1</v>
      </c>
      <c r="BD7" s="3"/>
      <c r="BE7" s="3"/>
      <c r="BF7" s="3"/>
      <c r="BG7" s="3"/>
      <c r="BH7" s="3"/>
      <c r="BI7" s="3"/>
      <c r="BJ7" s="3">
        <v>1</v>
      </c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>
        <v>1</v>
      </c>
      <c r="BX7" s="3">
        <v>1</v>
      </c>
      <c r="BY7" s="3">
        <v>1</v>
      </c>
      <c r="BZ7" s="3">
        <v>1</v>
      </c>
      <c r="CA7" s="3">
        <v>1</v>
      </c>
      <c r="CB7" s="3">
        <v>1</v>
      </c>
      <c r="CC7" s="3">
        <v>1</v>
      </c>
      <c r="CD7" s="3">
        <v>1</v>
      </c>
      <c r="CE7" s="3">
        <v>1</v>
      </c>
      <c r="CF7" s="3">
        <v>1</v>
      </c>
      <c r="CG7" s="3">
        <v>1</v>
      </c>
      <c r="CH7" s="3">
        <v>1</v>
      </c>
      <c r="CI7" s="3">
        <v>1</v>
      </c>
      <c r="CJ7" s="3"/>
      <c r="CK7" s="3"/>
      <c r="CL7" s="3"/>
      <c r="CM7" s="3">
        <v>1</v>
      </c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>
        <v>1</v>
      </c>
      <c r="DQ7" s="3"/>
      <c r="DR7" s="3">
        <v>1</v>
      </c>
      <c r="DS7" s="3">
        <v>1</v>
      </c>
      <c r="DT7" s="3">
        <v>1</v>
      </c>
      <c r="DU7" s="3">
        <v>1</v>
      </c>
      <c r="DV7" s="3"/>
      <c r="DW7" s="3"/>
      <c r="DX7" s="3"/>
      <c r="DY7" s="3"/>
      <c r="DZ7" s="22"/>
      <c r="EA7" s="9">
        <f>SUM(C7:DZ7)</f>
        <v>30</v>
      </c>
      <c r="EB7" s="23">
        <f>EA7/128</f>
        <v>0.234375</v>
      </c>
      <c r="EC7" s="23">
        <f>EA7/184</f>
        <v>0.16304347826086957</v>
      </c>
    </row>
    <row r="8" spans="1:133" ht="16.5" customHeight="1" x14ac:dyDescent="0.25">
      <c r="A8" s="17"/>
      <c r="B8" s="1" t="s">
        <v>4</v>
      </c>
      <c r="C8" s="2">
        <v>1</v>
      </c>
      <c r="D8" s="2"/>
      <c r="E8" s="2">
        <v>1</v>
      </c>
      <c r="F8" s="2">
        <v>1</v>
      </c>
      <c r="G8" s="2">
        <v>1</v>
      </c>
      <c r="H8" s="2">
        <v>1</v>
      </c>
      <c r="I8" s="2">
        <v>1</v>
      </c>
      <c r="J8" s="24">
        <v>1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4"/>
      <c r="AT8" s="24">
        <v>1</v>
      </c>
      <c r="AU8" s="24">
        <v>1</v>
      </c>
      <c r="AV8" s="24">
        <v>1</v>
      </c>
      <c r="AW8" s="2">
        <v>1</v>
      </c>
      <c r="AX8" s="2">
        <v>1</v>
      </c>
      <c r="AY8" s="2"/>
      <c r="AZ8" s="2"/>
      <c r="BA8" s="2"/>
      <c r="BB8" s="2">
        <v>1</v>
      </c>
      <c r="BC8" s="2">
        <v>1</v>
      </c>
      <c r="BD8" s="2"/>
      <c r="BE8" s="2"/>
      <c r="BF8" s="2"/>
      <c r="BG8" s="2"/>
      <c r="BH8" s="2"/>
      <c r="BI8" s="2"/>
      <c r="BJ8" s="2">
        <v>1</v>
      </c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>
        <v>1</v>
      </c>
      <c r="BX8" s="2">
        <v>1</v>
      </c>
      <c r="BY8" s="2">
        <v>1</v>
      </c>
      <c r="BZ8" s="2">
        <v>1</v>
      </c>
      <c r="CA8" s="2">
        <v>1</v>
      </c>
      <c r="CB8" s="2">
        <v>1</v>
      </c>
      <c r="CC8" s="2">
        <v>1</v>
      </c>
      <c r="CD8" s="2">
        <v>1</v>
      </c>
      <c r="CE8" s="2">
        <v>1</v>
      </c>
      <c r="CF8" s="2">
        <v>1</v>
      </c>
      <c r="CG8" s="2">
        <v>1</v>
      </c>
      <c r="CH8" s="2">
        <v>1</v>
      </c>
      <c r="CI8" s="2">
        <v>1</v>
      </c>
      <c r="CJ8" s="2">
        <v>1</v>
      </c>
      <c r="CK8" s="2">
        <v>1</v>
      </c>
      <c r="CL8" s="2">
        <v>1</v>
      </c>
      <c r="CM8" s="2"/>
      <c r="CN8" s="2">
        <v>1</v>
      </c>
      <c r="CO8" s="2"/>
      <c r="CP8" s="2">
        <v>1</v>
      </c>
      <c r="CQ8" s="2">
        <v>1</v>
      </c>
      <c r="CR8" s="2"/>
      <c r="CS8" s="2"/>
      <c r="CT8" s="2"/>
      <c r="CU8" s="2"/>
      <c r="CV8" s="2">
        <v>1</v>
      </c>
      <c r="CW8" s="2">
        <v>1</v>
      </c>
      <c r="CX8" s="2">
        <v>1</v>
      </c>
      <c r="CY8" s="2">
        <v>1</v>
      </c>
      <c r="CZ8" s="2">
        <v>1</v>
      </c>
      <c r="DA8" s="2">
        <v>1</v>
      </c>
      <c r="DB8" s="2">
        <v>1</v>
      </c>
      <c r="DC8" s="2">
        <v>1</v>
      </c>
      <c r="DD8" s="2">
        <v>1</v>
      </c>
      <c r="DE8" s="2">
        <v>1</v>
      </c>
      <c r="DF8" s="2"/>
      <c r="DG8" s="2"/>
      <c r="DH8" s="2"/>
      <c r="DI8" s="2"/>
      <c r="DJ8" s="2"/>
      <c r="DK8" s="2"/>
      <c r="DL8" s="2"/>
      <c r="DM8" s="2"/>
      <c r="DN8" s="2"/>
      <c r="DO8" s="2"/>
      <c r="DP8" s="2">
        <v>1</v>
      </c>
      <c r="DQ8" s="2"/>
      <c r="DR8" s="2"/>
      <c r="DS8" s="2"/>
      <c r="DT8" s="2"/>
      <c r="DU8" s="2"/>
      <c r="DV8" s="2"/>
      <c r="DW8" s="2"/>
      <c r="DX8" s="2"/>
      <c r="DY8" s="2"/>
      <c r="DZ8" s="25"/>
      <c r="EA8" s="9">
        <f>SUM(C8:DZ8)</f>
        <v>45</v>
      </c>
      <c r="EB8" s="23">
        <f t="shared" ref="EB8:EB10" si="0">EA8/128</f>
        <v>0.3515625</v>
      </c>
      <c r="EC8" s="23">
        <f t="shared" ref="EC8:EC10" si="1">EA8/184</f>
        <v>0.24456521739130435</v>
      </c>
    </row>
    <row r="9" spans="1:133" ht="16.5" customHeight="1" x14ac:dyDescent="0.25">
      <c r="A9" s="17"/>
      <c r="B9" s="1" t="s">
        <v>5</v>
      </c>
      <c r="C9" s="2"/>
      <c r="D9" s="2">
        <v>1</v>
      </c>
      <c r="E9" s="2"/>
      <c r="F9" s="2"/>
      <c r="G9" s="2"/>
      <c r="H9" s="2"/>
      <c r="I9" s="2"/>
      <c r="J9" s="2"/>
      <c r="K9" s="2">
        <v>1</v>
      </c>
      <c r="L9" s="2">
        <v>1</v>
      </c>
      <c r="M9" s="2">
        <v>1</v>
      </c>
      <c r="N9" s="2">
        <v>1</v>
      </c>
      <c r="O9" s="2">
        <v>1</v>
      </c>
      <c r="P9" s="2">
        <v>1</v>
      </c>
      <c r="Q9" s="2">
        <v>1</v>
      </c>
      <c r="R9" s="2">
        <v>1</v>
      </c>
      <c r="S9" s="2">
        <v>1</v>
      </c>
      <c r="T9" s="2">
        <v>1</v>
      </c>
      <c r="U9" s="2">
        <v>1</v>
      </c>
      <c r="V9" s="2">
        <v>1</v>
      </c>
      <c r="W9" s="2">
        <v>1</v>
      </c>
      <c r="X9" s="2">
        <v>1</v>
      </c>
      <c r="Y9" s="2">
        <v>1</v>
      </c>
      <c r="Z9" s="2">
        <v>1</v>
      </c>
      <c r="AA9" s="2">
        <v>1</v>
      </c>
      <c r="AB9" s="2">
        <v>1</v>
      </c>
      <c r="AC9" s="2">
        <v>1</v>
      </c>
      <c r="AD9" s="2">
        <v>1</v>
      </c>
      <c r="AE9" s="2">
        <v>1</v>
      </c>
      <c r="AF9" s="2">
        <v>1</v>
      </c>
      <c r="AG9" s="2">
        <v>1</v>
      </c>
      <c r="AH9" s="2">
        <v>1</v>
      </c>
      <c r="AI9" s="2">
        <v>1</v>
      </c>
      <c r="AJ9" s="2"/>
      <c r="AK9" s="2"/>
      <c r="AL9" s="2"/>
      <c r="AM9" s="2"/>
      <c r="AN9" s="2"/>
      <c r="AO9" s="2"/>
      <c r="AP9" s="2"/>
      <c r="AQ9" s="2"/>
      <c r="AR9" s="2"/>
      <c r="AS9" s="24"/>
      <c r="AT9" s="24">
        <v>1</v>
      </c>
      <c r="AU9" s="24">
        <v>1</v>
      </c>
      <c r="AV9" s="24"/>
      <c r="AW9" s="2"/>
      <c r="AX9" s="2"/>
      <c r="AY9" s="2"/>
      <c r="AZ9" s="2">
        <v>1</v>
      </c>
      <c r="BA9" s="2">
        <v>1</v>
      </c>
      <c r="BB9" s="2">
        <v>1</v>
      </c>
      <c r="BC9" s="2"/>
      <c r="BD9" s="2"/>
      <c r="BE9" s="2">
        <v>1</v>
      </c>
      <c r="BF9" s="2">
        <v>1</v>
      </c>
      <c r="BG9" s="2">
        <v>1</v>
      </c>
      <c r="BH9" s="2">
        <v>1</v>
      </c>
      <c r="BI9" s="2"/>
      <c r="BJ9" s="2">
        <v>1</v>
      </c>
      <c r="BK9" s="2"/>
      <c r="BL9" s="2">
        <v>1</v>
      </c>
      <c r="BM9" s="2">
        <v>1</v>
      </c>
      <c r="BN9" s="2">
        <v>1</v>
      </c>
      <c r="BO9" s="2"/>
      <c r="BP9" s="2"/>
      <c r="BQ9" s="2">
        <v>1</v>
      </c>
      <c r="BR9" s="2">
        <v>1</v>
      </c>
      <c r="BS9" s="2">
        <v>1</v>
      </c>
      <c r="BT9" s="2">
        <v>1</v>
      </c>
      <c r="BU9" s="2">
        <v>1</v>
      </c>
      <c r="BV9" s="2"/>
      <c r="BW9" s="2">
        <v>1</v>
      </c>
      <c r="BX9" s="2">
        <v>1</v>
      </c>
      <c r="BY9" s="2">
        <v>1</v>
      </c>
      <c r="BZ9" s="2">
        <v>1</v>
      </c>
      <c r="CA9" s="2">
        <v>1</v>
      </c>
      <c r="CB9" s="2">
        <v>1</v>
      </c>
      <c r="CC9" s="2">
        <v>1</v>
      </c>
      <c r="CD9" s="2">
        <v>1</v>
      </c>
      <c r="CE9" s="2">
        <v>1</v>
      </c>
      <c r="CF9" s="2">
        <v>1</v>
      </c>
      <c r="CG9" s="2">
        <v>1</v>
      </c>
      <c r="CH9" s="2">
        <v>1</v>
      </c>
      <c r="CI9" s="2">
        <v>1</v>
      </c>
      <c r="CJ9" s="2"/>
      <c r="CK9" s="2"/>
      <c r="CL9" s="2"/>
      <c r="CM9" s="2"/>
      <c r="CN9" s="2"/>
      <c r="CO9" s="2"/>
      <c r="CP9" s="2"/>
      <c r="CQ9" s="2"/>
      <c r="CR9" s="2">
        <v>1</v>
      </c>
      <c r="CS9" s="2">
        <v>1</v>
      </c>
      <c r="CT9" s="2">
        <v>1</v>
      </c>
      <c r="CU9" s="2"/>
      <c r="CV9" s="2"/>
      <c r="CW9" s="2">
        <v>1</v>
      </c>
      <c r="CX9" s="2"/>
      <c r="CY9" s="2"/>
      <c r="CZ9" s="2"/>
      <c r="DA9" s="2"/>
      <c r="DB9" s="2"/>
      <c r="DC9" s="2"/>
      <c r="DD9" s="2"/>
      <c r="DE9" s="2"/>
      <c r="DF9" s="2">
        <v>1</v>
      </c>
      <c r="DG9" s="2">
        <v>1</v>
      </c>
      <c r="DH9" s="2">
        <v>1</v>
      </c>
      <c r="DI9" s="2">
        <v>1</v>
      </c>
      <c r="DJ9" s="2">
        <v>1</v>
      </c>
      <c r="DK9" s="2">
        <v>1</v>
      </c>
      <c r="DL9" s="2">
        <v>1</v>
      </c>
      <c r="DM9" s="2">
        <v>1</v>
      </c>
      <c r="DN9" s="2">
        <v>1</v>
      </c>
      <c r="DO9" s="2">
        <v>1</v>
      </c>
      <c r="DP9" s="2">
        <v>1</v>
      </c>
      <c r="DQ9" s="2"/>
      <c r="DR9" s="2"/>
      <c r="DS9" s="2"/>
      <c r="DT9" s="2"/>
      <c r="DU9" s="2"/>
      <c r="DV9" s="2">
        <v>1</v>
      </c>
      <c r="DW9" s="2">
        <v>1</v>
      </c>
      <c r="DX9" s="2">
        <v>1</v>
      </c>
      <c r="DY9" s="2">
        <v>1</v>
      </c>
      <c r="DZ9" s="25">
        <v>1</v>
      </c>
      <c r="EA9" s="9">
        <f>SUM(C9:DZ9)</f>
        <v>77</v>
      </c>
      <c r="EB9" s="23">
        <f t="shared" si="0"/>
        <v>0.6015625</v>
      </c>
      <c r="EC9" s="23">
        <f t="shared" si="1"/>
        <v>0.41847826086956524</v>
      </c>
    </row>
    <row r="10" spans="1:133" ht="17.25" customHeight="1" thickBot="1" x14ac:dyDescent="0.3">
      <c r="A10" s="18"/>
      <c r="B10" s="7" t="s">
        <v>6</v>
      </c>
      <c r="C10" s="5"/>
      <c r="D10" s="5"/>
      <c r="E10" s="5"/>
      <c r="F10" s="5"/>
      <c r="G10" s="5"/>
      <c r="H10" s="5"/>
      <c r="I10" s="5"/>
      <c r="J10" s="5"/>
      <c r="K10" s="5">
        <v>1</v>
      </c>
      <c r="L10" s="5">
        <v>1</v>
      </c>
      <c r="M10" s="5">
        <v>1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>
        <v>1</v>
      </c>
      <c r="AK10" s="5">
        <v>1</v>
      </c>
      <c r="AL10" s="5">
        <v>1</v>
      </c>
      <c r="AM10" s="5">
        <v>1</v>
      </c>
      <c r="AN10" s="5">
        <v>1</v>
      </c>
      <c r="AO10" s="5">
        <v>1</v>
      </c>
      <c r="AP10" s="5">
        <v>1</v>
      </c>
      <c r="AQ10" s="5">
        <v>1</v>
      </c>
      <c r="AR10" s="5">
        <v>1</v>
      </c>
      <c r="AS10" s="26">
        <v>1</v>
      </c>
      <c r="AT10" s="26"/>
      <c r="AU10" s="26"/>
      <c r="AV10" s="26"/>
      <c r="AW10" s="5"/>
      <c r="AX10" s="5"/>
      <c r="AY10" s="5">
        <v>1</v>
      </c>
      <c r="AZ10" s="5"/>
      <c r="BA10" s="5"/>
      <c r="BB10" s="5"/>
      <c r="BC10" s="5"/>
      <c r="BD10" s="5">
        <v>1</v>
      </c>
      <c r="BE10" s="5"/>
      <c r="BF10" s="5"/>
      <c r="BG10" s="5"/>
      <c r="BH10" s="5"/>
      <c r="BI10" s="5">
        <v>1</v>
      </c>
      <c r="BJ10" s="5"/>
      <c r="BK10" s="5">
        <v>1</v>
      </c>
      <c r="BL10" s="5"/>
      <c r="BM10" s="5"/>
      <c r="BN10" s="5"/>
      <c r="BO10" s="5">
        <v>1</v>
      </c>
      <c r="BP10" s="5">
        <v>1</v>
      </c>
      <c r="BQ10" s="5"/>
      <c r="BR10" s="5"/>
      <c r="BS10" s="5"/>
      <c r="BT10" s="5"/>
      <c r="BU10" s="5"/>
      <c r="BV10" s="5">
        <v>1</v>
      </c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>
        <v>1</v>
      </c>
      <c r="CP10" s="5"/>
      <c r="CQ10" s="5"/>
      <c r="CR10" s="5">
        <v>1</v>
      </c>
      <c r="CS10" s="5">
        <v>1</v>
      </c>
      <c r="CT10" s="5"/>
      <c r="CU10" s="5">
        <v>1</v>
      </c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>
        <v>1</v>
      </c>
      <c r="DI10" s="5">
        <v>1</v>
      </c>
      <c r="DJ10" s="5"/>
      <c r="DK10" s="5"/>
      <c r="DL10" s="5"/>
      <c r="DM10" s="5"/>
      <c r="DN10" s="5"/>
      <c r="DO10" s="5">
        <v>1</v>
      </c>
      <c r="DP10" s="5"/>
      <c r="DQ10" s="5">
        <v>1</v>
      </c>
      <c r="DR10" s="5"/>
      <c r="DS10" s="5"/>
      <c r="DT10" s="5"/>
      <c r="DU10" s="5"/>
      <c r="DV10" s="5">
        <v>1</v>
      </c>
      <c r="DW10" s="5">
        <v>1</v>
      </c>
      <c r="DX10" s="5">
        <v>1</v>
      </c>
      <c r="DY10" s="5"/>
      <c r="DZ10" s="27">
        <v>1</v>
      </c>
      <c r="EA10" s="9">
        <f>SUM(C10:DZ10)</f>
        <v>32</v>
      </c>
      <c r="EB10" s="23">
        <f t="shared" si="0"/>
        <v>0.25</v>
      </c>
      <c r="EC10" s="23">
        <f t="shared" si="1"/>
        <v>0.17391304347826086</v>
      </c>
    </row>
    <row r="11" spans="1:133" ht="16.5" thickBot="1" x14ac:dyDescent="0.3"/>
    <row r="12" spans="1:133" x14ac:dyDescent="0.25">
      <c r="A12" s="16" t="s">
        <v>299</v>
      </c>
      <c r="B12" s="6" t="s">
        <v>7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>
        <f ca="1">+X12:UV19</f>
        <v>0</v>
      </c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21"/>
      <c r="AT12" s="21"/>
      <c r="AU12" s="21"/>
      <c r="AV12" s="21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22"/>
      <c r="EA12" s="9">
        <v>0</v>
      </c>
      <c r="EB12" s="23">
        <f>EA12/128</f>
        <v>0</v>
      </c>
      <c r="EC12" s="23">
        <f>EA12/166</f>
        <v>0</v>
      </c>
    </row>
    <row r="13" spans="1:133" ht="16.5" customHeight="1" x14ac:dyDescent="0.25">
      <c r="A13" s="17"/>
      <c r="B13" s="1" t="s">
        <v>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4"/>
      <c r="AT13" s="24"/>
      <c r="AU13" s="24"/>
      <c r="AV13" s="24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>
        <v>1</v>
      </c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5"/>
      <c r="EA13" s="9">
        <f t="shared" ref="EA13:EA18" si="2">SUM(C13:DZ13)</f>
        <v>1</v>
      </c>
      <c r="EB13" s="23">
        <f>1/128</f>
        <v>7.8125E-3</v>
      </c>
      <c r="EC13" s="23">
        <f>1/166</f>
        <v>6.024096385542169E-3</v>
      </c>
    </row>
    <row r="14" spans="1:133" ht="16.5" customHeight="1" x14ac:dyDescent="0.25">
      <c r="A14" s="17"/>
      <c r="B14" s="1" t="s">
        <v>9</v>
      </c>
      <c r="C14" s="2"/>
      <c r="D14" s="2"/>
      <c r="E14" s="2"/>
      <c r="F14" s="2"/>
      <c r="G14" s="2"/>
      <c r="H14" s="2"/>
      <c r="I14" s="2">
        <v>1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>
        <v>1</v>
      </c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4"/>
      <c r="AT14" s="24"/>
      <c r="AU14" s="24"/>
      <c r="AV14" s="24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>
        <v>1</v>
      </c>
      <c r="CI14" s="2"/>
      <c r="CJ14" s="2"/>
      <c r="CK14" s="2"/>
      <c r="CL14" s="2"/>
      <c r="CM14" s="2"/>
      <c r="CN14" s="2"/>
      <c r="CO14" s="2"/>
      <c r="CP14" s="2"/>
      <c r="CQ14" s="2">
        <v>1</v>
      </c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5"/>
      <c r="EA14" s="9">
        <f t="shared" si="2"/>
        <v>4</v>
      </c>
      <c r="EB14" s="23">
        <f>4/128</f>
        <v>3.125E-2</v>
      </c>
      <c r="EC14" s="23">
        <f>4/166</f>
        <v>2.4096385542168676E-2</v>
      </c>
    </row>
    <row r="15" spans="1:133" ht="16.5" customHeight="1" x14ac:dyDescent="0.25">
      <c r="A15" s="17"/>
      <c r="B15" s="1" t="s">
        <v>10</v>
      </c>
      <c r="C15" s="2"/>
      <c r="D15" s="2"/>
      <c r="E15" s="2">
        <v>1</v>
      </c>
      <c r="F15" s="2">
        <v>1</v>
      </c>
      <c r="G15" s="2">
        <v>1</v>
      </c>
      <c r="H15" s="2"/>
      <c r="I15" s="2"/>
      <c r="J15" s="2"/>
      <c r="K15" s="2"/>
      <c r="L15" s="2"/>
      <c r="M15" s="2">
        <v>1</v>
      </c>
      <c r="N15" s="2"/>
      <c r="O15" s="2"/>
      <c r="P15" s="2">
        <v>1</v>
      </c>
      <c r="Q15" s="2">
        <v>1</v>
      </c>
      <c r="R15" s="2">
        <v>1</v>
      </c>
      <c r="S15" s="2">
        <v>1</v>
      </c>
      <c r="T15" s="2">
        <v>1</v>
      </c>
      <c r="U15" s="2">
        <v>1</v>
      </c>
      <c r="V15" s="2">
        <v>1</v>
      </c>
      <c r="W15" s="2">
        <v>1</v>
      </c>
      <c r="X15" s="2">
        <v>1</v>
      </c>
      <c r="Y15" s="2">
        <v>1</v>
      </c>
      <c r="Z15" s="2">
        <v>1</v>
      </c>
      <c r="AA15" s="2">
        <v>1</v>
      </c>
      <c r="AB15" s="2">
        <v>1</v>
      </c>
      <c r="AC15" s="2">
        <v>1</v>
      </c>
      <c r="AD15" s="2">
        <v>1</v>
      </c>
      <c r="AE15" s="2">
        <v>1</v>
      </c>
      <c r="AF15" s="2">
        <v>1</v>
      </c>
      <c r="AG15" s="2">
        <v>1</v>
      </c>
      <c r="AH15" s="2"/>
      <c r="AI15" s="2"/>
      <c r="AJ15" s="2"/>
      <c r="AK15" s="2"/>
      <c r="AL15" s="2"/>
      <c r="AM15" s="2">
        <v>1</v>
      </c>
      <c r="AN15" s="2"/>
      <c r="AO15" s="2">
        <v>1</v>
      </c>
      <c r="AP15" s="2">
        <v>1</v>
      </c>
      <c r="AQ15" s="2">
        <v>1</v>
      </c>
      <c r="AR15" s="2">
        <v>1</v>
      </c>
      <c r="AS15" s="24">
        <v>1</v>
      </c>
      <c r="AT15" s="24"/>
      <c r="AU15" s="24">
        <v>1</v>
      </c>
      <c r="AV15" s="24">
        <v>1</v>
      </c>
      <c r="AW15" s="2">
        <v>1</v>
      </c>
      <c r="AX15" s="2"/>
      <c r="AY15" s="2"/>
      <c r="AZ15" s="2"/>
      <c r="BA15" s="2"/>
      <c r="BB15" s="2"/>
      <c r="BC15" s="2"/>
      <c r="BD15" s="2"/>
      <c r="BE15" s="2">
        <v>1</v>
      </c>
      <c r="BF15" s="2"/>
      <c r="BG15" s="2"/>
      <c r="BH15" s="2"/>
      <c r="BI15" s="2"/>
      <c r="BJ15" s="2">
        <v>1</v>
      </c>
      <c r="BK15" s="2"/>
      <c r="BL15" s="2"/>
      <c r="BM15" s="2"/>
      <c r="BN15" s="2"/>
      <c r="BO15" s="2">
        <v>1</v>
      </c>
      <c r="BP15" s="2">
        <v>1</v>
      </c>
      <c r="BQ15" s="2">
        <v>1</v>
      </c>
      <c r="BR15" s="2"/>
      <c r="BS15" s="2"/>
      <c r="BT15" s="2"/>
      <c r="BU15" s="2"/>
      <c r="BV15" s="2">
        <v>1</v>
      </c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>
        <v>1</v>
      </c>
      <c r="CL15" s="2"/>
      <c r="CM15" s="2"/>
      <c r="CN15" s="2"/>
      <c r="CO15" s="2"/>
      <c r="CP15" s="2"/>
      <c r="CQ15" s="2">
        <v>1</v>
      </c>
      <c r="CR15" s="2">
        <v>1</v>
      </c>
      <c r="CS15" s="2">
        <v>1</v>
      </c>
      <c r="CT15" s="2"/>
      <c r="CU15" s="2">
        <v>1</v>
      </c>
      <c r="CV15" s="2"/>
      <c r="CW15" s="2"/>
      <c r="CX15" s="2">
        <v>1</v>
      </c>
      <c r="CY15" s="2"/>
      <c r="CZ15" s="2"/>
      <c r="DA15" s="2"/>
      <c r="DB15" s="2"/>
      <c r="DC15" s="2"/>
      <c r="DD15" s="2">
        <v>1</v>
      </c>
      <c r="DE15" s="2"/>
      <c r="DF15" s="2">
        <v>1</v>
      </c>
      <c r="DG15" s="2"/>
      <c r="DH15" s="2">
        <v>1</v>
      </c>
      <c r="DI15" s="2">
        <v>1</v>
      </c>
      <c r="DJ15" s="2"/>
      <c r="DK15" s="2"/>
      <c r="DL15" s="2">
        <v>1</v>
      </c>
      <c r="DM15" s="2"/>
      <c r="DN15" s="2">
        <v>1</v>
      </c>
      <c r="DO15" s="2">
        <v>1</v>
      </c>
      <c r="DP15" s="2"/>
      <c r="DQ15" s="24">
        <v>1</v>
      </c>
      <c r="DR15" s="2"/>
      <c r="DS15" s="2"/>
      <c r="DT15" s="2"/>
      <c r="DU15" s="2"/>
      <c r="DV15" s="2">
        <v>1</v>
      </c>
      <c r="DW15" s="2">
        <v>1</v>
      </c>
      <c r="DX15" s="2">
        <v>1</v>
      </c>
      <c r="DY15" s="2"/>
      <c r="DZ15" s="25">
        <v>1</v>
      </c>
      <c r="EA15" s="9">
        <f t="shared" si="2"/>
        <v>55</v>
      </c>
      <c r="EB15" s="23">
        <f>55/128</f>
        <v>0.4296875</v>
      </c>
      <c r="EC15" s="23">
        <f>55/166</f>
        <v>0.33132530120481929</v>
      </c>
    </row>
    <row r="16" spans="1:133" ht="16.5" customHeight="1" x14ac:dyDescent="0.25">
      <c r="A16" s="17"/>
      <c r="B16" s="1" t="s">
        <v>11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>
        <v>1</v>
      </c>
      <c r="N16" s="2"/>
      <c r="O16" s="2"/>
      <c r="P16" s="2">
        <v>1</v>
      </c>
      <c r="Q16" s="2">
        <v>1</v>
      </c>
      <c r="R16" s="2">
        <v>1</v>
      </c>
      <c r="S16" s="2">
        <v>1</v>
      </c>
      <c r="T16" s="2">
        <v>1</v>
      </c>
      <c r="U16" s="2">
        <v>1</v>
      </c>
      <c r="V16" s="2">
        <v>1</v>
      </c>
      <c r="W16" s="2">
        <v>1</v>
      </c>
      <c r="X16" s="2">
        <v>1</v>
      </c>
      <c r="Y16" s="2">
        <v>1</v>
      </c>
      <c r="Z16" s="2">
        <v>1</v>
      </c>
      <c r="AA16" s="2">
        <v>1</v>
      </c>
      <c r="AB16" s="2">
        <v>1</v>
      </c>
      <c r="AC16" s="2"/>
      <c r="AD16" s="2"/>
      <c r="AE16" s="2">
        <v>1</v>
      </c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4"/>
      <c r="AT16" s="24"/>
      <c r="AU16" s="24"/>
      <c r="AV16" s="24"/>
      <c r="AW16" s="2"/>
      <c r="AX16" s="2"/>
      <c r="AY16" s="2"/>
      <c r="AZ16" s="2"/>
      <c r="BA16" s="2">
        <v>1</v>
      </c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>
        <v>1</v>
      </c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>
        <v>1</v>
      </c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>
        <v>1</v>
      </c>
      <c r="DR16" s="2"/>
      <c r="DS16" s="2"/>
      <c r="DT16" s="2"/>
      <c r="DU16" s="2"/>
      <c r="DV16" s="2"/>
      <c r="DW16" s="2"/>
      <c r="DX16" s="2"/>
      <c r="DY16" s="2"/>
      <c r="DZ16" s="25"/>
      <c r="EA16" s="9">
        <f t="shared" si="2"/>
        <v>19</v>
      </c>
      <c r="EB16" s="23">
        <f>19/128</f>
        <v>0.1484375</v>
      </c>
      <c r="EC16" s="23">
        <f>19/166</f>
        <v>0.1144578313253012</v>
      </c>
    </row>
    <row r="17" spans="1:133" ht="16.5" customHeight="1" x14ac:dyDescent="0.25">
      <c r="A17" s="17"/>
      <c r="B17" s="1" t="s">
        <v>13</v>
      </c>
      <c r="C17" s="2"/>
      <c r="D17" s="2"/>
      <c r="E17" s="2"/>
      <c r="F17" s="2"/>
      <c r="G17" s="2">
        <v>1</v>
      </c>
      <c r="H17" s="2"/>
      <c r="I17" s="2">
        <v>1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>
        <v>1</v>
      </c>
      <c r="AN17" s="2"/>
      <c r="AO17" s="2">
        <v>1</v>
      </c>
      <c r="AP17" s="2"/>
      <c r="AQ17" s="2"/>
      <c r="AR17" s="2"/>
      <c r="AS17" s="24"/>
      <c r="AT17" s="24"/>
      <c r="AU17" s="24"/>
      <c r="AV17" s="24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>
        <v>1</v>
      </c>
      <c r="CF17" s="2"/>
      <c r="CG17" s="2"/>
      <c r="CH17" s="2"/>
      <c r="CI17" s="2"/>
      <c r="CJ17" s="2"/>
      <c r="CK17" s="2"/>
      <c r="CL17" s="2"/>
      <c r="CM17" s="2"/>
      <c r="CN17" s="2"/>
      <c r="CO17" s="2">
        <v>1</v>
      </c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>
        <v>1</v>
      </c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5"/>
      <c r="EA17" s="9">
        <f t="shared" si="2"/>
        <v>7</v>
      </c>
      <c r="EB17" s="23">
        <f>7/128</f>
        <v>5.46875E-2</v>
      </c>
      <c r="EC17" s="23">
        <f>7/166</f>
        <v>4.2168674698795178E-2</v>
      </c>
    </row>
    <row r="18" spans="1:133" ht="16.5" customHeight="1" x14ac:dyDescent="0.25">
      <c r="A18" s="17"/>
      <c r="B18" s="1" t="s">
        <v>114</v>
      </c>
      <c r="C18" s="2">
        <v>1</v>
      </c>
      <c r="D18" s="2"/>
      <c r="E18" s="2"/>
      <c r="F18" s="2">
        <v>1</v>
      </c>
      <c r="G18" s="2"/>
      <c r="H18" s="2">
        <v>1</v>
      </c>
      <c r="I18" s="2"/>
      <c r="J18" s="2">
        <v>1</v>
      </c>
      <c r="K18" s="2">
        <v>1</v>
      </c>
      <c r="L18" s="2">
        <v>1</v>
      </c>
      <c r="M18" s="2"/>
      <c r="N18" s="2">
        <v>1</v>
      </c>
      <c r="O18" s="2">
        <v>1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>
        <v>1</v>
      </c>
      <c r="AI18" s="2">
        <v>1</v>
      </c>
      <c r="AJ18" s="2">
        <v>1</v>
      </c>
      <c r="AK18" s="2">
        <v>1</v>
      </c>
      <c r="AL18" s="2">
        <v>1</v>
      </c>
      <c r="AM18" s="2"/>
      <c r="AN18" s="2">
        <v>1</v>
      </c>
      <c r="AO18" s="2"/>
      <c r="AP18" s="2"/>
      <c r="AQ18" s="2"/>
      <c r="AR18" s="2"/>
      <c r="AS18" s="24"/>
      <c r="AT18" s="24">
        <v>1</v>
      </c>
      <c r="AU18" s="24"/>
      <c r="AV18" s="24">
        <v>1</v>
      </c>
      <c r="AW18" s="2"/>
      <c r="AX18" s="2">
        <v>1</v>
      </c>
      <c r="AY18" s="2">
        <v>1</v>
      </c>
      <c r="AZ18" s="2">
        <v>1</v>
      </c>
      <c r="BA18" s="2"/>
      <c r="BB18" s="2">
        <v>1</v>
      </c>
      <c r="BC18" s="2">
        <v>1</v>
      </c>
      <c r="BD18" s="2">
        <v>1</v>
      </c>
      <c r="BE18" s="2"/>
      <c r="BF18" s="2">
        <v>1</v>
      </c>
      <c r="BG18" s="2">
        <v>1</v>
      </c>
      <c r="BH18" s="2"/>
      <c r="BI18" s="2">
        <v>1</v>
      </c>
      <c r="BJ18" s="2"/>
      <c r="BK18" s="2">
        <v>1</v>
      </c>
      <c r="BL18" s="2">
        <v>1</v>
      </c>
      <c r="BM18" s="2">
        <v>1</v>
      </c>
      <c r="BN18" s="2">
        <v>1</v>
      </c>
      <c r="BO18" s="2"/>
      <c r="BP18" s="2"/>
      <c r="BQ18" s="2"/>
      <c r="BR18" s="2">
        <v>1</v>
      </c>
      <c r="BS18" s="2">
        <v>1</v>
      </c>
      <c r="BT18" s="2">
        <v>1</v>
      </c>
      <c r="BU18" s="2"/>
      <c r="BV18" s="2"/>
      <c r="BW18" s="2">
        <v>1</v>
      </c>
      <c r="BX18" s="2">
        <v>1</v>
      </c>
      <c r="BY18" s="2">
        <v>1</v>
      </c>
      <c r="BZ18" s="2">
        <v>1</v>
      </c>
      <c r="CA18" s="2">
        <v>1</v>
      </c>
      <c r="CB18" s="2">
        <v>1</v>
      </c>
      <c r="CC18" s="2">
        <v>1</v>
      </c>
      <c r="CD18" s="2">
        <v>1</v>
      </c>
      <c r="CE18" s="2"/>
      <c r="CF18" s="2">
        <v>1</v>
      </c>
      <c r="CG18" s="2">
        <v>1</v>
      </c>
      <c r="CH18" s="2"/>
      <c r="CI18" s="2">
        <v>1</v>
      </c>
      <c r="CJ18" s="2">
        <v>1</v>
      </c>
      <c r="CK18" s="2"/>
      <c r="CL18" s="2">
        <v>1</v>
      </c>
      <c r="CM18" s="2">
        <v>1</v>
      </c>
      <c r="CN18" s="2">
        <v>1</v>
      </c>
      <c r="CO18" s="2">
        <v>1</v>
      </c>
      <c r="CP18" s="2">
        <v>1</v>
      </c>
      <c r="CQ18" s="2"/>
      <c r="CR18" s="2">
        <v>1</v>
      </c>
      <c r="CS18" s="2">
        <v>1</v>
      </c>
      <c r="CT18" s="2">
        <v>1</v>
      </c>
      <c r="CU18" s="2"/>
      <c r="CV18" s="2">
        <v>1</v>
      </c>
      <c r="CW18" s="2"/>
      <c r="CX18" s="2"/>
      <c r="CY18" s="2">
        <v>1</v>
      </c>
      <c r="CZ18" s="2">
        <v>1</v>
      </c>
      <c r="DA18" s="2">
        <v>1</v>
      </c>
      <c r="DB18" s="2">
        <v>1</v>
      </c>
      <c r="DC18" s="2">
        <v>1</v>
      </c>
      <c r="DD18" s="2">
        <v>1</v>
      </c>
      <c r="DE18" s="2"/>
      <c r="DF18" s="2">
        <v>1</v>
      </c>
      <c r="DG18" s="2"/>
      <c r="DH18" s="2">
        <v>1</v>
      </c>
      <c r="DI18" s="2">
        <v>1</v>
      </c>
      <c r="DJ18" s="2">
        <v>1</v>
      </c>
      <c r="DK18" s="2">
        <v>1</v>
      </c>
      <c r="DL18" s="2">
        <v>1</v>
      </c>
      <c r="DM18" s="2">
        <v>1</v>
      </c>
      <c r="DN18" s="2">
        <v>1</v>
      </c>
      <c r="DO18" s="2">
        <v>1</v>
      </c>
      <c r="DP18" s="2">
        <v>1</v>
      </c>
      <c r="DQ18" s="2"/>
      <c r="DR18" s="24">
        <v>1</v>
      </c>
      <c r="DS18" s="24">
        <v>1</v>
      </c>
      <c r="DT18" s="24">
        <v>1</v>
      </c>
      <c r="DU18" s="24">
        <v>1</v>
      </c>
      <c r="DV18" s="2">
        <v>1</v>
      </c>
      <c r="DW18" s="2">
        <v>1</v>
      </c>
      <c r="DX18" s="2"/>
      <c r="DY18" s="2">
        <v>1</v>
      </c>
      <c r="DZ18" s="25">
        <v>1</v>
      </c>
      <c r="EA18" s="9">
        <f t="shared" si="2"/>
        <v>77</v>
      </c>
      <c r="EB18" s="23">
        <f>77/128</f>
        <v>0.6015625</v>
      </c>
      <c r="EC18" s="23">
        <f>77/166</f>
        <v>0.46385542168674698</v>
      </c>
    </row>
    <row r="19" spans="1:133" ht="17.25" customHeight="1" thickBot="1" x14ac:dyDescent="0.3">
      <c r="A19" s="18"/>
      <c r="B19" s="7" t="s">
        <v>12</v>
      </c>
      <c r="C19" s="5"/>
      <c r="D19" s="5" t="s">
        <v>115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26"/>
      <c r="AT19" s="26"/>
      <c r="AU19" s="26"/>
      <c r="AV19" s="26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 t="s">
        <v>122</v>
      </c>
      <c r="DG19" s="5" t="s">
        <v>123</v>
      </c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27"/>
      <c r="EA19" s="9">
        <v>3</v>
      </c>
      <c r="EB19" s="23">
        <f>3/128</f>
        <v>2.34375E-2</v>
      </c>
      <c r="EC19" s="23">
        <f>3/166</f>
        <v>1.8072289156626505E-2</v>
      </c>
    </row>
    <row r="20" spans="1:133" ht="16.5" thickBot="1" x14ac:dyDescent="0.3">
      <c r="A20" s="4"/>
      <c r="B20" s="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4"/>
      <c r="AT20" s="24"/>
      <c r="AU20" s="24"/>
      <c r="AV20" s="24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3"/>
      <c r="EC20" s="23"/>
    </row>
    <row r="21" spans="1:133" x14ac:dyDescent="0.25">
      <c r="A21" s="16" t="s">
        <v>300</v>
      </c>
      <c r="B21" s="6" t="s">
        <v>15</v>
      </c>
      <c r="C21" s="3"/>
      <c r="D21" s="3"/>
      <c r="E21" s="3"/>
      <c r="F21" s="3"/>
      <c r="G21" s="3"/>
      <c r="H21" s="3">
        <v>1</v>
      </c>
      <c r="I21" s="3"/>
      <c r="J21" s="3"/>
      <c r="K21" s="3">
        <v>1</v>
      </c>
      <c r="L21" s="3">
        <v>1</v>
      </c>
      <c r="M21" s="3">
        <v>1</v>
      </c>
      <c r="N21" s="3"/>
      <c r="O21" s="3"/>
      <c r="P21" s="3">
        <v>1</v>
      </c>
      <c r="Q21" s="3">
        <v>1</v>
      </c>
      <c r="R21" s="3">
        <v>1</v>
      </c>
      <c r="S21" s="3">
        <v>1</v>
      </c>
      <c r="T21" s="3">
        <v>1</v>
      </c>
      <c r="U21" s="3">
        <v>1</v>
      </c>
      <c r="V21" s="3">
        <v>1</v>
      </c>
      <c r="W21" s="3">
        <v>1</v>
      </c>
      <c r="X21" s="3">
        <v>1</v>
      </c>
      <c r="Y21" s="3">
        <v>1</v>
      </c>
      <c r="Z21" s="3">
        <v>1</v>
      </c>
      <c r="AA21" s="3">
        <v>1</v>
      </c>
      <c r="AB21" s="3">
        <v>1</v>
      </c>
      <c r="AC21" s="3">
        <v>1</v>
      </c>
      <c r="AD21" s="3">
        <v>1</v>
      </c>
      <c r="AE21" s="3">
        <v>1</v>
      </c>
      <c r="AF21" s="3">
        <v>1</v>
      </c>
      <c r="AG21" s="3"/>
      <c r="AH21" s="3"/>
      <c r="AI21" s="3">
        <v>1</v>
      </c>
      <c r="AJ21" s="3"/>
      <c r="AK21" s="3">
        <v>1</v>
      </c>
      <c r="AL21" s="3"/>
      <c r="AM21" s="3">
        <v>1</v>
      </c>
      <c r="AN21" s="3">
        <v>1</v>
      </c>
      <c r="AO21" s="3"/>
      <c r="AP21" s="3">
        <v>1</v>
      </c>
      <c r="AQ21" s="3"/>
      <c r="AR21" s="3"/>
      <c r="AS21" s="21">
        <v>1</v>
      </c>
      <c r="AT21" s="21">
        <v>1</v>
      </c>
      <c r="AU21" s="21"/>
      <c r="AV21" s="21"/>
      <c r="AW21" s="3"/>
      <c r="AX21" s="3">
        <v>1</v>
      </c>
      <c r="AY21" s="3"/>
      <c r="AZ21" s="3"/>
      <c r="BA21" s="3"/>
      <c r="BB21" s="3"/>
      <c r="BC21" s="3">
        <v>1</v>
      </c>
      <c r="BD21" s="3"/>
      <c r="BE21" s="3"/>
      <c r="BF21" s="3"/>
      <c r="BG21" s="3"/>
      <c r="BH21" s="3">
        <v>1</v>
      </c>
      <c r="BI21" s="3"/>
      <c r="BJ21" s="3"/>
      <c r="BK21" s="3"/>
      <c r="BL21" s="3"/>
      <c r="BM21" s="3"/>
      <c r="BN21" s="3"/>
      <c r="BO21" s="3">
        <v>1</v>
      </c>
      <c r="BP21" s="3"/>
      <c r="BQ21" s="3"/>
      <c r="BR21" s="3"/>
      <c r="BS21" s="3">
        <v>1</v>
      </c>
      <c r="BT21" s="3">
        <v>1</v>
      </c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>
        <v>1</v>
      </c>
      <c r="CO21" s="3"/>
      <c r="CP21" s="3">
        <v>1</v>
      </c>
      <c r="CQ21" s="3"/>
      <c r="CR21" s="3">
        <v>1</v>
      </c>
      <c r="CS21" s="3">
        <v>1</v>
      </c>
      <c r="CT21" s="3"/>
      <c r="CU21" s="3">
        <v>1</v>
      </c>
      <c r="CV21" s="3">
        <v>1</v>
      </c>
      <c r="CW21" s="3">
        <v>1</v>
      </c>
      <c r="CX21" s="3"/>
      <c r="CY21" s="3">
        <v>1</v>
      </c>
      <c r="CZ21" s="3"/>
      <c r="DA21" s="3">
        <v>1</v>
      </c>
      <c r="DB21" s="3"/>
      <c r="DC21" s="3"/>
      <c r="DD21" s="3"/>
      <c r="DE21" s="3"/>
      <c r="DF21" s="3">
        <v>1</v>
      </c>
      <c r="DG21" s="3"/>
      <c r="DH21" s="3">
        <v>1</v>
      </c>
      <c r="DI21" s="3">
        <v>1</v>
      </c>
      <c r="DJ21" s="3"/>
      <c r="DK21" s="3"/>
      <c r="DL21" s="3">
        <v>1</v>
      </c>
      <c r="DM21" s="3"/>
      <c r="DN21" s="3">
        <v>1</v>
      </c>
      <c r="DO21" s="3">
        <v>1</v>
      </c>
      <c r="DP21" s="3"/>
      <c r="DQ21" s="3">
        <v>1</v>
      </c>
      <c r="DR21" s="3"/>
      <c r="DS21" s="3"/>
      <c r="DT21" s="3"/>
      <c r="DU21" s="3"/>
      <c r="DV21" s="3">
        <v>1</v>
      </c>
      <c r="DW21" s="3">
        <v>1</v>
      </c>
      <c r="DX21" s="3"/>
      <c r="DY21" s="3"/>
      <c r="DZ21" s="22">
        <v>1</v>
      </c>
      <c r="EA21" s="9">
        <f t="shared" ref="EA21:EA37" si="3">SUM(C21:DZ21)</f>
        <v>53</v>
      </c>
      <c r="EB21" s="28">
        <f>EA21/128</f>
        <v>0.4140625</v>
      </c>
      <c r="EC21" s="23">
        <f>EA21/325</f>
        <v>0.16307692307692306</v>
      </c>
    </row>
    <row r="22" spans="1:133" ht="16.5" customHeight="1" x14ac:dyDescent="0.25">
      <c r="A22" s="17"/>
      <c r="B22" s="1" t="s">
        <v>16</v>
      </c>
      <c r="C22" s="2"/>
      <c r="D22" s="2"/>
      <c r="E22" s="2"/>
      <c r="F22" s="2"/>
      <c r="G22" s="2"/>
      <c r="H22" s="2"/>
      <c r="I22" s="2"/>
      <c r="J22" s="2"/>
      <c r="K22" s="2">
        <v>1</v>
      </c>
      <c r="L22" s="2">
        <v>1</v>
      </c>
      <c r="M22" s="2">
        <v>1</v>
      </c>
      <c r="N22" s="2"/>
      <c r="O22" s="2"/>
      <c r="P22" s="2">
        <v>1</v>
      </c>
      <c r="Q22" s="2">
        <v>1</v>
      </c>
      <c r="R22" s="2">
        <v>1</v>
      </c>
      <c r="S22" s="2">
        <v>1</v>
      </c>
      <c r="T22" s="2">
        <v>1</v>
      </c>
      <c r="U22" s="2">
        <v>1</v>
      </c>
      <c r="V22" s="2">
        <v>1</v>
      </c>
      <c r="W22" s="2">
        <v>1</v>
      </c>
      <c r="X22" s="2">
        <v>1</v>
      </c>
      <c r="Y22" s="2">
        <v>1</v>
      </c>
      <c r="Z22" s="2">
        <v>1</v>
      </c>
      <c r="AA22" s="2">
        <v>1</v>
      </c>
      <c r="AB22" s="2">
        <v>1</v>
      </c>
      <c r="AC22" s="2">
        <v>1</v>
      </c>
      <c r="AD22" s="2">
        <v>1</v>
      </c>
      <c r="AE22" s="2"/>
      <c r="AF22" s="2"/>
      <c r="AG22" s="2"/>
      <c r="AH22" s="2"/>
      <c r="AI22" s="2"/>
      <c r="AJ22" s="2"/>
      <c r="AK22" s="2"/>
      <c r="AL22" s="2"/>
      <c r="AM22" s="2">
        <v>1</v>
      </c>
      <c r="AN22" s="2"/>
      <c r="AO22" s="2"/>
      <c r="AP22" s="2"/>
      <c r="AQ22" s="2"/>
      <c r="AR22" s="2"/>
      <c r="AS22" s="24"/>
      <c r="AT22" s="24"/>
      <c r="AU22" s="24"/>
      <c r="AV22" s="24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>
        <v>1</v>
      </c>
      <c r="BW22" s="2"/>
      <c r="BX22" s="2"/>
      <c r="BY22" s="2"/>
      <c r="BZ22" s="2"/>
      <c r="CA22" s="2"/>
      <c r="CB22" s="2"/>
      <c r="CC22" s="2"/>
      <c r="CD22" s="2"/>
      <c r="CE22" s="2">
        <v>1</v>
      </c>
      <c r="CF22" s="2"/>
      <c r="CG22" s="2">
        <v>1</v>
      </c>
      <c r="CH22" s="2"/>
      <c r="CI22" s="2"/>
      <c r="CJ22" s="2"/>
      <c r="CK22" s="2">
        <v>1</v>
      </c>
      <c r="CL22" s="2"/>
      <c r="CM22" s="2">
        <v>1</v>
      </c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>
        <v>1</v>
      </c>
      <c r="DK22" s="2"/>
      <c r="DL22" s="2"/>
      <c r="DM22" s="2"/>
      <c r="DN22" s="2"/>
      <c r="DO22" s="2"/>
      <c r="DP22" s="2"/>
      <c r="DQ22" s="2">
        <v>1</v>
      </c>
      <c r="DR22" s="2"/>
      <c r="DS22" s="2"/>
      <c r="DT22" s="2"/>
      <c r="DU22" s="2"/>
      <c r="DV22" s="2"/>
      <c r="DW22" s="2"/>
      <c r="DX22" s="2"/>
      <c r="DY22" s="2"/>
      <c r="DZ22" s="25"/>
      <c r="EA22" s="9">
        <f t="shared" si="3"/>
        <v>26</v>
      </c>
      <c r="EB22" s="28">
        <f t="shared" ref="EB22:EB38" si="4">EA22/128</f>
        <v>0.203125</v>
      </c>
      <c r="EC22" s="23">
        <f t="shared" ref="EC22:EC38" si="5">EA22/325</f>
        <v>0.08</v>
      </c>
    </row>
    <row r="23" spans="1:133" ht="16.5" customHeight="1" x14ac:dyDescent="0.25">
      <c r="A23" s="17"/>
      <c r="B23" s="1" t="s">
        <v>17</v>
      </c>
      <c r="C23" s="2"/>
      <c r="D23" s="2"/>
      <c r="E23" s="2"/>
      <c r="F23" s="2"/>
      <c r="G23" s="2"/>
      <c r="H23" s="2"/>
      <c r="I23" s="2"/>
      <c r="J23" s="2"/>
      <c r="K23" s="2">
        <v>1</v>
      </c>
      <c r="L23" s="2">
        <v>1</v>
      </c>
      <c r="M23" s="2">
        <v>1</v>
      </c>
      <c r="N23" s="2"/>
      <c r="O23" s="2"/>
      <c r="P23" s="2">
        <v>1</v>
      </c>
      <c r="Q23" s="2">
        <v>1</v>
      </c>
      <c r="R23" s="2">
        <v>1</v>
      </c>
      <c r="S23" s="2">
        <v>1</v>
      </c>
      <c r="T23" s="2">
        <v>1</v>
      </c>
      <c r="U23" s="2">
        <v>1</v>
      </c>
      <c r="V23" s="2">
        <v>1</v>
      </c>
      <c r="W23" s="2">
        <v>1</v>
      </c>
      <c r="X23" s="2">
        <v>1</v>
      </c>
      <c r="Y23" s="2">
        <v>1</v>
      </c>
      <c r="Z23" s="2">
        <v>1</v>
      </c>
      <c r="AA23" s="2">
        <v>1</v>
      </c>
      <c r="AB23" s="2">
        <v>1</v>
      </c>
      <c r="AC23" s="2">
        <v>1</v>
      </c>
      <c r="AD23" s="2">
        <v>1</v>
      </c>
      <c r="AE23" s="2"/>
      <c r="AF23" s="2"/>
      <c r="AG23" s="2"/>
      <c r="AH23" s="2"/>
      <c r="AI23" s="2"/>
      <c r="AJ23" s="2"/>
      <c r="AK23" s="2"/>
      <c r="AL23" s="2"/>
      <c r="AM23" s="2">
        <v>1</v>
      </c>
      <c r="AN23" s="2"/>
      <c r="AO23" s="2"/>
      <c r="AP23" s="2"/>
      <c r="AQ23" s="2"/>
      <c r="AR23" s="2"/>
      <c r="AS23" s="24"/>
      <c r="AT23" s="24"/>
      <c r="AU23" s="24"/>
      <c r="AV23" s="24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>
        <v>1</v>
      </c>
      <c r="BW23" s="2"/>
      <c r="BX23" s="2"/>
      <c r="BY23" s="2">
        <v>1</v>
      </c>
      <c r="BZ23" s="2"/>
      <c r="CA23" s="2"/>
      <c r="CB23" s="2"/>
      <c r="CC23" s="2"/>
      <c r="CD23" s="2"/>
      <c r="CE23" s="2"/>
      <c r="CF23" s="2">
        <v>1</v>
      </c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>
        <v>1</v>
      </c>
      <c r="DE23" s="2"/>
      <c r="DF23" s="2"/>
      <c r="DG23" s="2"/>
      <c r="DH23" s="2"/>
      <c r="DI23" s="2"/>
      <c r="DJ23" s="2">
        <v>1</v>
      </c>
      <c r="DK23" s="2"/>
      <c r="DL23" s="2"/>
      <c r="DM23" s="2"/>
      <c r="DN23" s="2"/>
      <c r="DO23" s="2"/>
      <c r="DP23" s="2"/>
      <c r="DQ23" s="2">
        <v>1</v>
      </c>
      <c r="DR23" s="2"/>
      <c r="DS23" s="2"/>
      <c r="DT23" s="2"/>
      <c r="DU23" s="2"/>
      <c r="DV23" s="2"/>
      <c r="DW23" s="2"/>
      <c r="DX23" s="2"/>
      <c r="DY23" s="2"/>
      <c r="DZ23" s="25"/>
      <c r="EA23" s="9">
        <f t="shared" si="3"/>
        <v>25</v>
      </c>
      <c r="EB23" s="28">
        <f t="shared" si="4"/>
        <v>0.1953125</v>
      </c>
      <c r="EC23" s="23">
        <f t="shared" si="5"/>
        <v>7.6923076923076927E-2</v>
      </c>
    </row>
    <row r="24" spans="1:133" ht="16.5" customHeight="1" x14ac:dyDescent="0.25">
      <c r="A24" s="17"/>
      <c r="B24" s="1" t="s">
        <v>18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4"/>
      <c r="AT24" s="24"/>
      <c r="AU24" s="24"/>
      <c r="AV24" s="24"/>
      <c r="AW24" s="2">
        <v>1</v>
      </c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4">
        <v>1</v>
      </c>
      <c r="DR24" s="2"/>
      <c r="DS24" s="2"/>
      <c r="DT24" s="2"/>
      <c r="DU24" s="2"/>
      <c r="DV24" s="2"/>
      <c r="DW24" s="2"/>
      <c r="DX24" s="2"/>
      <c r="DY24" s="2"/>
      <c r="DZ24" s="25"/>
      <c r="EA24" s="9">
        <f t="shared" si="3"/>
        <v>2</v>
      </c>
      <c r="EB24" s="28">
        <f t="shared" si="4"/>
        <v>1.5625E-2</v>
      </c>
      <c r="EC24" s="23">
        <f t="shared" si="5"/>
        <v>6.1538461538461538E-3</v>
      </c>
    </row>
    <row r="25" spans="1:133" ht="16.5" customHeight="1" x14ac:dyDescent="0.25">
      <c r="A25" s="17"/>
      <c r="B25" s="1" t="s">
        <v>19</v>
      </c>
      <c r="C25" s="2"/>
      <c r="D25" s="2">
        <v>1</v>
      </c>
      <c r="E25" s="2"/>
      <c r="F25" s="2">
        <v>1</v>
      </c>
      <c r="G25" s="2"/>
      <c r="H25" s="2">
        <v>1</v>
      </c>
      <c r="I25" s="2">
        <v>1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>
        <v>1</v>
      </c>
      <c r="AR25" s="2"/>
      <c r="AS25" s="24"/>
      <c r="AT25" s="24"/>
      <c r="AU25" s="24"/>
      <c r="AV25" s="24"/>
      <c r="AW25" s="2"/>
      <c r="AX25" s="2"/>
      <c r="AY25" s="2"/>
      <c r="AZ25" s="2"/>
      <c r="BA25" s="2"/>
      <c r="BB25" s="2">
        <v>1</v>
      </c>
      <c r="BC25" s="2">
        <v>1</v>
      </c>
      <c r="BD25" s="2"/>
      <c r="BE25" s="2"/>
      <c r="BF25" s="2">
        <v>1</v>
      </c>
      <c r="BG25" s="2"/>
      <c r="BH25" s="2"/>
      <c r="BI25" s="2">
        <v>1</v>
      </c>
      <c r="BJ25" s="2"/>
      <c r="BK25" s="2">
        <v>1</v>
      </c>
      <c r="BL25" s="2">
        <v>1</v>
      </c>
      <c r="BM25" s="2"/>
      <c r="BN25" s="2">
        <v>1</v>
      </c>
      <c r="BO25" s="2"/>
      <c r="BP25" s="2"/>
      <c r="BQ25" s="2"/>
      <c r="BR25" s="2"/>
      <c r="BS25" s="2"/>
      <c r="BT25" s="2"/>
      <c r="BU25" s="2">
        <v>1</v>
      </c>
      <c r="BV25" s="2"/>
      <c r="BW25" s="2"/>
      <c r="BX25" s="2"/>
      <c r="BY25" s="2"/>
      <c r="BZ25" s="2"/>
      <c r="CA25" s="2">
        <v>1</v>
      </c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>
        <v>1</v>
      </c>
      <c r="CM25" s="2"/>
      <c r="CN25" s="2"/>
      <c r="CO25" s="2"/>
      <c r="CP25" s="2"/>
      <c r="CQ25" s="2"/>
      <c r="CR25" s="2"/>
      <c r="CS25" s="2"/>
      <c r="CT25" s="2"/>
      <c r="CU25" s="2">
        <v>1</v>
      </c>
      <c r="CV25" s="2"/>
      <c r="CW25" s="2"/>
      <c r="CX25" s="2"/>
      <c r="CY25" s="2"/>
      <c r="CZ25" s="2"/>
      <c r="DA25" s="2"/>
      <c r="DB25" s="2"/>
      <c r="DC25" s="2"/>
      <c r="DD25" s="2">
        <v>1</v>
      </c>
      <c r="DE25" s="2"/>
      <c r="DF25" s="2"/>
      <c r="DG25" s="2">
        <v>1</v>
      </c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>
        <v>1</v>
      </c>
      <c r="DZ25" s="25"/>
      <c r="EA25" s="9">
        <f t="shared" si="3"/>
        <v>19</v>
      </c>
      <c r="EB25" s="28">
        <f t="shared" si="4"/>
        <v>0.1484375</v>
      </c>
      <c r="EC25" s="23">
        <f t="shared" si="5"/>
        <v>5.8461538461538461E-2</v>
      </c>
    </row>
    <row r="26" spans="1:133" ht="16.5" customHeight="1" x14ac:dyDescent="0.25">
      <c r="A26" s="17"/>
      <c r="B26" s="1" t="s">
        <v>20</v>
      </c>
      <c r="C26" s="2">
        <v>1</v>
      </c>
      <c r="D26" s="2">
        <v>1</v>
      </c>
      <c r="E26" s="2"/>
      <c r="F26" s="2"/>
      <c r="G26" s="2">
        <v>1</v>
      </c>
      <c r="H26" s="2"/>
      <c r="I26" s="2">
        <v>1</v>
      </c>
      <c r="J26" s="2"/>
      <c r="K26" s="2"/>
      <c r="L26" s="2"/>
      <c r="M26" s="2"/>
      <c r="N26" s="2">
        <v>1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>
        <v>1</v>
      </c>
      <c r="AG26" s="2"/>
      <c r="AH26" s="2"/>
      <c r="AI26" s="2">
        <v>1</v>
      </c>
      <c r="AJ26" s="2"/>
      <c r="AK26" s="2">
        <v>1</v>
      </c>
      <c r="AL26" s="2"/>
      <c r="AM26" s="2"/>
      <c r="AN26" s="2">
        <v>1</v>
      </c>
      <c r="AO26" s="2"/>
      <c r="AP26" s="2"/>
      <c r="AQ26" s="2"/>
      <c r="AR26" s="2"/>
      <c r="AS26" s="24"/>
      <c r="AT26" s="24">
        <v>1</v>
      </c>
      <c r="AU26" s="24"/>
      <c r="AV26" s="24"/>
      <c r="AW26" s="2"/>
      <c r="AX26" s="2">
        <v>1</v>
      </c>
      <c r="AY26" s="2"/>
      <c r="AZ26" s="2"/>
      <c r="BA26" s="2">
        <v>1</v>
      </c>
      <c r="BB26" s="2">
        <v>1</v>
      </c>
      <c r="BC26" s="2"/>
      <c r="BD26" s="2">
        <v>1</v>
      </c>
      <c r="BE26" s="2">
        <v>1</v>
      </c>
      <c r="BF26" s="2"/>
      <c r="BG26" s="2">
        <v>1</v>
      </c>
      <c r="BH26" s="2">
        <v>1</v>
      </c>
      <c r="BI26" s="2">
        <v>1</v>
      </c>
      <c r="BJ26" s="2">
        <v>1</v>
      </c>
      <c r="BK26" s="2"/>
      <c r="BL26" s="2"/>
      <c r="BM26" s="2"/>
      <c r="BN26" s="2"/>
      <c r="BO26" s="2"/>
      <c r="BP26" s="2">
        <v>1</v>
      </c>
      <c r="BQ26" s="2"/>
      <c r="BR26" s="2"/>
      <c r="BS26" s="2">
        <v>1</v>
      </c>
      <c r="BT26" s="2">
        <v>1</v>
      </c>
      <c r="BU26" s="2">
        <v>1</v>
      </c>
      <c r="BV26" s="2">
        <v>1</v>
      </c>
      <c r="BW26" s="2"/>
      <c r="BX26" s="2"/>
      <c r="BY26" s="2"/>
      <c r="BZ26" s="2"/>
      <c r="CA26" s="2"/>
      <c r="CB26" s="2">
        <v>1</v>
      </c>
      <c r="CC26" s="2"/>
      <c r="CD26" s="2"/>
      <c r="CE26" s="2"/>
      <c r="CF26" s="2"/>
      <c r="CG26" s="2"/>
      <c r="CH26" s="2"/>
      <c r="CI26" s="2"/>
      <c r="CJ26" s="2">
        <v>1</v>
      </c>
      <c r="CK26" s="2">
        <v>1</v>
      </c>
      <c r="CL26" s="2"/>
      <c r="CM26" s="2"/>
      <c r="CN26" s="2"/>
      <c r="CO26" s="2"/>
      <c r="CP26" s="2"/>
      <c r="CQ26" s="2">
        <v>1</v>
      </c>
      <c r="CR26" s="2">
        <v>1</v>
      </c>
      <c r="CS26" s="2">
        <v>1</v>
      </c>
      <c r="CT26" s="2"/>
      <c r="CU26" s="2"/>
      <c r="CV26" s="2"/>
      <c r="CW26" s="2"/>
      <c r="CX26" s="2">
        <v>1</v>
      </c>
      <c r="CY26" s="2"/>
      <c r="CZ26" s="2"/>
      <c r="DA26" s="2"/>
      <c r="DB26" s="2">
        <v>1</v>
      </c>
      <c r="DC26" s="2"/>
      <c r="DD26" s="2"/>
      <c r="DE26" s="2">
        <v>1</v>
      </c>
      <c r="DF26" s="2">
        <v>1</v>
      </c>
      <c r="DG26" s="2"/>
      <c r="DH26" s="2">
        <v>1</v>
      </c>
      <c r="DI26" s="2">
        <v>1</v>
      </c>
      <c r="DJ26" s="2"/>
      <c r="DK26" s="2">
        <v>1</v>
      </c>
      <c r="DL26" s="2">
        <v>1</v>
      </c>
      <c r="DM26" s="2"/>
      <c r="DN26" s="2">
        <v>1</v>
      </c>
      <c r="DO26" s="2">
        <v>1</v>
      </c>
      <c r="DP26" s="2"/>
      <c r="DQ26" s="2"/>
      <c r="DR26" s="2">
        <v>1</v>
      </c>
      <c r="DS26" s="2"/>
      <c r="DT26" s="2"/>
      <c r="DU26" s="2"/>
      <c r="DV26" s="2">
        <v>1</v>
      </c>
      <c r="DW26" s="2">
        <v>1</v>
      </c>
      <c r="DX26" s="2">
        <v>1</v>
      </c>
      <c r="DY26" s="2"/>
      <c r="DZ26" s="25">
        <v>1</v>
      </c>
      <c r="EA26" s="9">
        <f t="shared" si="3"/>
        <v>45</v>
      </c>
      <c r="EB26" s="28">
        <f t="shared" si="4"/>
        <v>0.3515625</v>
      </c>
      <c r="EC26" s="23">
        <f t="shared" si="5"/>
        <v>0.13846153846153847</v>
      </c>
    </row>
    <row r="27" spans="1:133" ht="16.5" customHeight="1" x14ac:dyDescent="0.25">
      <c r="A27" s="17"/>
      <c r="B27" s="1" t="s">
        <v>21</v>
      </c>
      <c r="C27" s="2">
        <v>1</v>
      </c>
      <c r="D27" s="2"/>
      <c r="E27" s="2"/>
      <c r="F27" s="2">
        <v>1</v>
      </c>
      <c r="G27" s="2"/>
      <c r="H27" s="2"/>
      <c r="I27" s="2"/>
      <c r="J27" s="2"/>
      <c r="K27" s="2"/>
      <c r="L27" s="2"/>
      <c r="M27" s="2"/>
      <c r="N27" s="2">
        <v>1</v>
      </c>
      <c r="O27" s="2">
        <v>1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>
        <v>1</v>
      </c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4"/>
      <c r="AT27" s="24"/>
      <c r="AU27" s="24"/>
      <c r="AV27" s="24"/>
      <c r="AW27" s="2"/>
      <c r="AX27" s="2">
        <v>1</v>
      </c>
      <c r="AY27" s="2">
        <v>1</v>
      </c>
      <c r="AZ27" s="2"/>
      <c r="BA27" s="2"/>
      <c r="BB27" s="2">
        <v>1</v>
      </c>
      <c r="BC27" s="2"/>
      <c r="BD27" s="2"/>
      <c r="BE27" s="2">
        <v>1</v>
      </c>
      <c r="BF27" s="2">
        <v>1</v>
      </c>
      <c r="BG27" s="2"/>
      <c r="BH27" s="2"/>
      <c r="BI27" s="2"/>
      <c r="BJ27" s="2"/>
      <c r="BK27" s="2">
        <v>1</v>
      </c>
      <c r="BL27" s="2"/>
      <c r="BM27" s="2"/>
      <c r="BN27" s="2"/>
      <c r="BO27" s="2"/>
      <c r="BP27" s="2">
        <v>1</v>
      </c>
      <c r="BQ27" s="2"/>
      <c r="BR27" s="2">
        <v>1</v>
      </c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>
        <v>1</v>
      </c>
      <c r="CS27" s="2">
        <v>1</v>
      </c>
      <c r="CT27" s="2"/>
      <c r="CU27" s="2"/>
      <c r="CV27" s="2">
        <v>1</v>
      </c>
      <c r="CW27" s="2"/>
      <c r="CX27" s="2">
        <v>1</v>
      </c>
      <c r="CY27" s="2"/>
      <c r="CZ27" s="2"/>
      <c r="DA27" s="2"/>
      <c r="DB27" s="2"/>
      <c r="DC27" s="2"/>
      <c r="DD27" s="2"/>
      <c r="DE27" s="2">
        <v>1</v>
      </c>
      <c r="DF27" s="2">
        <v>1</v>
      </c>
      <c r="DG27" s="2"/>
      <c r="DH27" s="2">
        <v>1</v>
      </c>
      <c r="DI27" s="2">
        <v>1</v>
      </c>
      <c r="DJ27" s="2">
        <v>1</v>
      </c>
      <c r="DK27" s="2"/>
      <c r="DL27" s="2">
        <v>1</v>
      </c>
      <c r="DM27" s="2"/>
      <c r="DN27" s="2">
        <v>1</v>
      </c>
      <c r="DO27" s="2">
        <v>1</v>
      </c>
      <c r="DP27" s="2"/>
      <c r="DQ27" s="2"/>
      <c r="DR27" s="2"/>
      <c r="DS27" s="2"/>
      <c r="DT27" s="2"/>
      <c r="DU27" s="2"/>
      <c r="DV27" s="2">
        <v>1</v>
      </c>
      <c r="DW27" s="2">
        <v>1</v>
      </c>
      <c r="DX27" s="2">
        <v>1</v>
      </c>
      <c r="DY27" s="2">
        <v>1</v>
      </c>
      <c r="DZ27" s="25">
        <v>1</v>
      </c>
      <c r="EA27" s="9">
        <f t="shared" si="3"/>
        <v>30</v>
      </c>
      <c r="EB27" s="28">
        <f t="shared" si="4"/>
        <v>0.234375</v>
      </c>
      <c r="EC27" s="23">
        <f t="shared" si="5"/>
        <v>9.2307692307692313E-2</v>
      </c>
    </row>
    <row r="28" spans="1:133" ht="16.5" customHeight="1" x14ac:dyDescent="0.25">
      <c r="A28" s="17"/>
      <c r="B28" s="1" t="s">
        <v>22</v>
      </c>
      <c r="C28" s="2">
        <v>1</v>
      </c>
      <c r="D28" s="2"/>
      <c r="E28" s="2">
        <v>1</v>
      </c>
      <c r="F28" s="2"/>
      <c r="G28" s="2">
        <v>1</v>
      </c>
      <c r="H28" s="2"/>
      <c r="I28" s="2">
        <v>1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>
        <v>1</v>
      </c>
      <c r="AK28" s="2"/>
      <c r="AL28" s="2"/>
      <c r="AM28" s="2"/>
      <c r="AN28" s="2"/>
      <c r="AO28" s="2"/>
      <c r="AP28" s="2"/>
      <c r="AQ28" s="2"/>
      <c r="AR28" s="2"/>
      <c r="AS28" s="24"/>
      <c r="AT28" s="24"/>
      <c r="AU28" s="24"/>
      <c r="AV28" s="24"/>
      <c r="AW28" s="2"/>
      <c r="AX28" s="2"/>
      <c r="AY28" s="2"/>
      <c r="AZ28" s="2">
        <v>1</v>
      </c>
      <c r="BA28" s="2">
        <v>1</v>
      </c>
      <c r="BB28" s="2"/>
      <c r="BC28" s="2"/>
      <c r="BD28" s="2">
        <v>1</v>
      </c>
      <c r="BE28" s="2"/>
      <c r="BF28" s="2">
        <v>1</v>
      </c>
      <c r="BG28" s="2">
        <v>1</v>
      </c>
      <c r="BH28" s="2"/>
      <c r="BI28" s="2"/>
      <c r="BJ28" s="2"/>
      <c r="BK28" s="2"/>
      <c r="BL28" s="2">
        <v>1</v>
      </c>
      <c r="BM28" s="2"/>
      <c r="BN28" s="2">
        <v>1</v>
      </c>
      <c r="BO28" s="2"/>
      <c r="BP28" s="2"/>
      <c r="BQ28" s="2"/>
      <c r="BR28" s="2">
        <v>1</v>
      </c>
      <c r="BS28" s="2"/>
      <c r="BT28" s="2">
        <v>1</v>
      </c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>
        <v>1</v>
      </c>
      <c r="CQ28" s="2"/>
      <c r="CR28" s="2"/>
      <c r="CS28" s="2"/>
      <c r="CT28" s="2"/>
      <c r="CU28" s="2"/>
      <c r="CV28" s="2"/>
      <c r="CW28" s="2"/>
      <c r="CX28" s="2"/>
      <c r="CY28" s="2">
        <v>1</v>
      </c>
      <c r="CZ28" s="2">
        <v>1</v>
      </c>
      <c r="DA28" s="2">
        <v>1</v>
      </c>
      <c r="DB28" s="2">
        <v>1</v>
      </c>
      <c r="DC28" s="2">
        <v>1</v>
      </c>
      <c r="DD28" s="2"/>
      <c r="DE28" s="2"/>
      <c r="DF28" s="2"/>
      <c r="DG28" s="2">
        <v>1</v>
      </c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>
        <v>1</v>
      </c>
      <c r="DY28" s="2"/>
      <c r="DZ28" s="25"/>
      <c r="EA28" s="9">
        <f t="shared" si="3"/>
        <v>22</v>
      </c>
      <c r="EB28" s="28">
        <f t="shared" si="4"/>
        <v>0.171875</v>
      </c>
      <c r="EC28" s="23">
        <f t="shared" si="5"/>
        <v>6.7692307692307691E-2</v>
      </c>
    </row>
    <row r="29" spans="1:133" ht="16.5" customHeight="1" x14ac:dyDescent="0.25">
      <c r="A29" s="17"/>
      <c r="B29" s="1" t="s">
        <v>23</v>
      </c>
      <c r="C29" s="2"/>
      <c r="D29" s="2"/>
      <c r="E29" s="2"/>
      <c r="F29" s="2">
        <v>1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>
        <v>1</v>
      </c>
      <c r="AS29" s="24"/>
      <c r="AT29" s="24"/>
      <c r="AU29" s="24"/>
      <c r="AV29" s="24"/>
      <c r="AW29" s="2"/>
      <c r="AX29" s="2"/>
      <c r="AY29" s="2">
        <v>1</v>
      </c>
      <c r="AZ29" s="2"/>
      <c r="BA29" s="2"/>
      <c r="BB29" s="2"/>
      <c r="BC29" s="2"/>
      <c r="BD29" s="2">
        <v>1</v>
      </c>
      <c r="BE29" s="2">
        <v>1</v>
      </c>
      <c r="BF29" s="2"/>
      <c r="BG29" s="2"/>
      <c r="BH29" s="2">
        <v>1</v>
      </c>
      <c r="BI29" s="2"/>
      <c r="BJ29" s="2"/>
      <c r="BK29" s="2"/>
      <c r="BL29" s="2"/>
      <c r="BM29" s="2"/>
      <c r="BN29" s="2"/>
      <c r="BO29" s="2"/>
      <c r="BP29" s="2">
        <v>1</v>
      </c>
      <c r="BQ29" s="2"/>
      <c r="BR29" s="2">
        <v>1</v>
      </c>
      <c r="BS29" s="2"/>
      <c r="BT29" s="2"/>
      <c r="BU29" s="2"/>
      <c r="BV29" s="2"/>
      <c r="BW29" s="2"/>
      <c r="BX29" s="2">
        <v>1</v>
      </c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>
        <v>1</v>
      </c>
      <c r="CO29" s="2"/>
      <c r="CP29" s="2"/>
      <c r="CQ29" s="2">
        <v>1</v>
      </c>
      <c r="CR29" s="2"/>
      <c r="CS29" s="2"/>
      <c r="CT29" s="2"/>
      <c r="CU29" s="2"/>
      <c r="CV29" s="2"/>
      <c r="CW29" s="2"/>
      <c r="CX29" s="2"/>
      <c r="CY29" s="2"/>
      <c r="CZ29" s="2">
        <v>1</v>
      </c>
      <c r="DA29" s="2"/>
      <c r="DB29" s="2"/>
      <c r="DC29" s="2"/>
      <c r="DD29" s="2"/>
      <c r="DE29" s="2"/>
      <c r="DF29" s="2"/>
      <c r="DG29" s="2">
        <v>1</v>
      </c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5"/>
      <c r="EA29" s="9">
        <f t="shared" si="3"/>
        <v>13</v>
      </c>
      <c r="EB29" s="28">
        <f t="shared" si="4"/>
        <v>0.1015625</v>
      </c>
      <c r="EC29" s="23">
        <f t="shared" si="5"/>
        <v>0.04</v>
      </c>
    </row>
    <row r="30" spans="1:133" ht="16.5" customHeight="1" x14ac:dyDescent="0.25">
      <c r="A30" s="17"/>
      <c r="B30" s="1" t="s">
        <v>24</v>
      </c>
      <c r="C30" s="2"/>
      <c r="D30" s="2"/>
      <c r="E30" s="2"/>
      <c r="F30" s="2"/>
      <c r="G30" s="2">
        <v>1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>
        <v>1</v>
      </c>
      <c r="AD30" s="2"/>
      <c r="AE30" s="2"/>
      <c r="AF30" s="2"/>
      <c r="AG30" s="2">
        <v>1</v>
      </c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4"/>
      <c r="AT30" s="24"/>
      <c r="AU30" s="24"/>
      <c r="AV30" s="24"/>
      <c r="AW30" s="2"/>
      <c r="AX30" s="2"/>
      <c r="AY30" s="2"/>
      <c r="AZ30" s="2"/>
      <c r="BA30" s="2">
        <v>1</v>
      </c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>
        <v>1</v>
      </c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>
        <v>1</v>
      </c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>
        <v>1</v>
      </c>
      <c r="DS30" s="2"/>
      <c r="DT30" s="2"/>
      <c r="DU30" s="2">
        <v>1</v>
      </c>
      <c r="DV30" s="2"/>
      <c r="DW30" s="2"/>
      <c r="DX30" s="2"/>
      <c r="DY30" s="2"/>
      <c r="DZ30" s="25"/>
      <c r="EA30" s="9">
        <f t="shared" si="3"/>
        <v>8</v>
      </c>
      <c r="EB30" s="28">
        <f t="shared" si="4"/>
        <v>6.25E-2</v>
      </c>
      <c r="EC30" s="23">
        <f t="shared" si="5"/>
        <v>2.4615384615384615E-2</v>
      </c>
    </row>
    <row r="31" spans="1:133" ht="16.5" customHeight="1" x14ac:dyDescent="0.25">
      <c r="A31" s="17"/>
      <c r="B31" s="1" t="s">
        <v>193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>
        <v>1</v>
      </c>
      <c r="AG31" s="2"/>
      <c r="AH31" s="2"/>
      <c r="AI31" s="2"/>
      <c r="AJ31" s="2"/>
      <c r="AK31" s="2"/>
      <c r="AL31" s="2"/>
      <c r="AM31" s="2"/>
      <c r="AN31" s="2">
        <v>1</v>
      </c>
      <c r="AO31" s="2"/>
      <c r="AP31" s="2"/>
      <c r="AQ31" s="2">
        <v>1</v>
      </c>
      <c r="AR31" s="2">
        <v>1</v>
      </c>
      <c r="AS31" s="24"/>
      <c r="AT31" s="24">
        <v>1</v>
      </c>
      <c r="AU31" s="24"/>
      <c r="AV31" s="24"/>
      <c r="AW31" s="2">
        <v>1</v>
      </c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>
        <v>1</v>
      </c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5"/>
      <c r="EA31" s="9">
        <f t="shared" si="3"/>
        <v>7</v>
      </c>
      <c r="EB31" s="28">
        <f t="shared" si="4"/>
        <v>5.46875E-2</v>
      </c>
      <c r="EC31" s="23">
        <f t="shared" si="5"/>
        <v>2.1538461538461538E-2</v>
      </c>
    </row>
    <row r="32" spans="1:133" ht="16.5" customHeight="1" x14ac:dyDescent="0.25">
      <c r="A32" s="17"/>
      <c r="B32" s="1" t="s">
        <v>25</v>
      </c>
      <c r="C32" s="2"/>
      <c r="D32" s="2">
        <v>1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>
        <v>1</v>
      </c>
      <c r="AK32" s="2"/>
      <c r="AL32" s="2"/>
      <c r="AM32" s="2"/>
      <c r="AN32" s="2"/>
      <c r="AO32" s="2"/>
      <c r="AP32" s="2">
        <v>1</v>
      </c>
      <c r="AQ32" s="2">
        <v>1</v>
      </c>
      <c r="AR32" s="2">
        <v>1</v>
      </c>
      <c r="AS32" s="24">
        <v>1</v>
      </c>
      <c r="AT32" s="24"/>
      <c r="AU32" s="24"/>
      <c r="AV32" s="24"/>
      <c r="AW32" s="2">
        <v>1</v>
      </c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>
        <v>1</v>
      </c>
      <c r="BJ32" s="2"/>
      <c r="BK32" s="2"/>
      <c r="BL32" s="2"/>
      <c r="BM32" s="2"/>
      <c r="BN32" s="2"/>
      <c r="BO32" s="2">
        <v>1</v>
      </c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>
        <v>1</v>
      </c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>
        <v>1</v>
      </c>
      <c r="DN32" s="2"/>
      <c r="DO32" s="2"/>
      <c r="DP32" s="2"/>
      <c r="DQ32" s="2"/>
      <c r="DR32" s="2"/>
      <c r="DS32" s="2">
        <v>1</v>
      </c>
      <c r="DT32" s="2">
        <v>1</v>
      </c>
      <c r="DU32" s="2"/>
      <c r="DV32" s="2"/>
      <c r="DW32" s="2"/>
      <c r="DX32" s="2"/>
      <c r="DY32" s="2"/>
      <c r="DZ32" s="25"/>
      <c r="EA32" s="9">
        <f t="shared" si="3"/>
        <v>13</v>
      </c>
      <c r="EB32" s="28">
        <f t="shared" si="4"/>
        <v>0.1015625</v>
      </c>
      <c r="EC32" s="23">
        <f t="shared" si="5"/>
        <v>0.04</v>
      </c>
    </row>
    <row r="33" spans="1:133" ht="16.5" customHeight="1" x14ac:dyDescent="0.25">
      <c r="A33" s="17"/>
      <c r="B33" s="1" t="s">
        <v>26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4"/>
      <c r="AT33" s="24"/>
      <c r="AU33" s="24"/>
      <c r="AV33" s="24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>
        <v>1</v>
      </c>
      <c r="BM33" s="2"/>
      <c r="BN33" s="2"/>
      <c r="BO33" s="2"/>
      <c r="BP33" s="2"/>
      <c r="BQ33" s="2">
        <v>1</v>
      </c>
      <c r="BR33" s="2"/>
      <c r="BS33" s="2"/>
      <c r="BT33" s="2"/>
      <c r="BU33" s="2"/>
      <c r="BV33" s="2"/>
      <c r="BW33" s="2"/>
      <c r="BX33" s="2">
        <v>1</v>
      </c>
      <c r="BY33" s="2">
        <v>1</v>
      </c>
      <c r="BZ33" s="2"/>
      <c r="CA33" s="2"/>
      <c r="CB33" s="2">
        <v>1</v>
      </c>
      <c r="CC33" s="2">
        <v>1</v>
      </c>
      <c r="CD33" s="2"/>
      <c r="CE33" s="2">
        <v>1</v>
      </c>
      <c r="CF33" s="2"/>
      <c r="CG33" s="2">
        <v>1</v>
      </c>
      <c r="CH33" s="2">
        <v>1</v>
      </c>
      <c r="CI33" s="2">
        <v>1</v>
      </c>
      <c r="CJ33" s="2">
        <v>1</v>
      </c>
      <c r="CK33" s="2"/>
      <c r="CL33" s="2"/>
      <c r="CM33" s="2">
        <v>1</v>
      </c>
      <c r="CN33" s="2"/>
      <c r="CO33" s="2">
        <v>1</v>
      </c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>
        <v>1</v>
      </c>
      <c r="DF33" s="2"/>
      <c r="DG33" s="2"/>
      <c r="DH33" s="2"/>
      <c r="DI33" s="2"/>
      <c r="DJ33" s="2"/>
      <c r="DK33" s="2">
        <v>1</v>
      </c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5"/>
      <c r="EA33" s="9">
        <f t="shared" si="3"/>
        <v>15</v>
      </c>
      <c r="EB33" s="28">
        <f t="shared" si="4"/>
        <v>0.1171875</v>
      </c>
      <c r="EC33" s="23">
        <f t="shared" si="5"/>
        <v>4.6153846153846156E-2</v>
      </c>
    </row>
    <row r="34" spans="1:133" ht="16.5" customHeight="1" x14ac:dyDescent="0.25">
      <c r="A34" s="17"/>
      <c r="B34" s="1" t="s">
        <v>27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>
        <v>1</v>
      </c>
      <c r="O34" s="2">
        <v>1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>
        <v>1</v>
      </c>
      <c r="AK34" s="2"/>
      <c r="AL34" s="2">
        <v>1</v>
      </c>
      <c r="AM34" s="2"/>
      <c r="AN34" s="2"/>
      <c r="AO34" s="2"/>
      <c r="AP34" s="2"/>
      <c r="AQ34" s="2"/>
      <c r="AR34" s="2"/>
      <c r="AS34" s="24"/>
      <c r="AT34" s="24"/>
      <c r="AU34" s="24">
        <v>1</v>
      </c>
      <c r="AV34" s="24"/>
      <c r="AW34" s="2"/>
      <c r="AX34" s="2"/>
      <c r="AY34" s="2"/>
      <c r="AZ34" s="2"/>
      <c r="BA34" s="2"/>
      <c r="BB34" s="2"/>
      <c r="BC34" s="2">
        <v>1</v>
      </c>
      <c r="BD34" s="2"/>
      <c r="BE34" s="2"/>
      <c r="BF34" s="2"/>
      <c r="BG34" s="2">
        <v>1</v>
      </c>
      <c r="BH34" s="2"/>
      <c r="BI34" s="2"/>
      <c r="BJ34" s="2"/>
      <c r="BK34" s="2">
        <v>1</v>
      </c>
      <c r="BL34" s="2"/>
      <c r="BM34" s="2"/>
      <c r="BN34" s="2">
        <v>1</v>
      </c>
      <c r="BO34" s="2"/>
      <c r="BP34" s="2"/>
      <c r="BQ34" s="2"/>
      <c r="BR34" s="2"/>
      <c r="BS34" s="2"/>
      <c r="BT34" s="2"/>
      <c r="BU34" s="2">
        <v>1</v>
      </c>
      <c r="BV34" s="2"/>
      <c r="BW34" s="2">
        <v>1</v>
      </c>
      <c r="BX34" s="2"/>
      <c r="BY34" s="2"/>
      <c r="BZ34" s="2">
        <v>1</v>
      </c>
      <c r="CA34" s="2"/>
      <c r="CB34" s="2"/>
      <c r="CC34" s="2"/>
      <c r="CD34" s="2">
        <v>1</v>
      </c>
      <c r="CE34" s="2">
        <v>1</v>
      </c>
      <c r="CF34" s="2">
        <v>1</v>
      </c>
      <c r="CG34" s="2">
        <v>1</v>
      </c>
      <c r="CH34" s="2">
        <v>1</v>
      </c>
      <c r="CI34" s="2">
        <v>1</v>
      </c>
      <c r="CJ34" s="2">
        <v>1</v>
      </c>
      <c r="CK34" s="2"/>
      <c r="CL34" s="2">
        <v>1</v>
      </c>
      <c r="CM34" s="2">
        <v>1</v>
      </c>
      <c r="CN34" s="2"/>
      <c r="CO34" s="2">
        <v>1</v>
      </c>
      <c r="CP34" s="2"/>
      <c r="CQ34" s="2"/>
      <c r="CR34" s="2"/>
      <c r="CS34" s="2"/>
      <c r="CT34" s="2">
        <v>1</v>
      </c>
      <c r="CU34" s="2"/>
      <c r="CV34" s="2"/>
      <c r="CW34" s="2">
        <v>1</v>
      </c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>
        <v>1</v>
      </c>
      <c r="DL34" s="2"/>
      <c r="DM34" s="2"/>
      <c r="DN34" s="2"/>
      <c r="DO34" s="2"/>
      <c r="DP34" s="2">
        <v>1</v>
      </c>
      <c r="DQ34" s="2"/>
      <c r="DR34" s="2"/>
      <c r="DS34" s="2"/>
      <c r="DT34" s="2"/>
      <c r="DU34" s="2"/>
      <c r="DV34" s="2"/>
      <c r="DW34" s="2"/>
      <c r="DX34" s="2"/>
      <c r="DY34" s="2">
        <v>1</v>
      </c>
      <c r="DZ34" s="25"/>
      <c r="EA34" s="9">
        <f t="shared" si="3"/>
        <v>27</v>
      </c>
      <c r="EB34" s="28">
        <f t="shared" si="4"/>
        <v>0.2109375</v>
      </c>
      <c r="EC34" s="23">
        <f t="shared" si="5"/>
        <v>8.3076923076923076E-2</v>
      </c>
    </row>
    <row r="35" spans="1:133" ht="16.5" customHeight="1" x14ac:dyDescent="0.25">
      <c r="A35" s="17"/>
      <c r="B35" s="1" t="s">
        <v>28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>
        <v>1</v>
      </c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4"/>
      <c r="AT35" s="24"/>
      <c r="AU35" s="24"/>
      <c r="AV35" s="24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>
        <v>1</v>
      </c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5"/>
      <c r="EA35" s="9">
        <f t="shared" si="3"/>
        <v>2</v>
      </c>
      <c r="EB35" s="28">
        <f t="shared" si="4"/>
        <v>1.5625E-2</v>
      </c>
      <c r="EC35" s="23">
        <f t="shared" si="5"/>
        <v>6.1538461538461538E-3</v>
      </c>
    </row>
    <row r="36" spans="1:133" ht="16.5" customHeight="1" x14ac:dyDescent="0.25">
      <c r="A36" s="17"/>
      <c r="B36" s="1" t="s">
        <v>29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>
        <v>1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>
        <v>1</v>
      </c>
      <c r="AD36" s="2"/>
      <c r="AE36" s="2">
        <v>1</v>
      </c>
      <c r="AF36" s="2"/>
      <c r="AG36" s="2"/>
      <c r="AH36" s="2"/>
      <c r="AI36" s="2">
        <v>1</v>
      </c>
      <c r="AJ36" s="2"/>
      <c r="AK36" s="2"/>
      <c r="AL36" s="2"/>
      <c r="AM36" s="2"/>
      <c r="AN36" s="2"/>
      <c r="AO36" s="2"/>
      <c r="AP36" s="2">
        <v>1</v>
      </c>
      <c r="AQ36" s="2"/>
      <c r="AR36" s="2"/>
      <c r="AS36" s="24">
        <v>1</v>
      </c>
      <c r="AT36" s="24"/>
      <c r="AU36" s="24"/>
      <c r="AV36" s="24"/>
      <c r="AW36" s="2"/>
      <c r="AX36" s="2"/>
      <c r="AY36" s="2">
        <v>1</v>
      </c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>
        <v>1</v>
      </c>
      <c r="BK36" s="2"/>
      <c r="BL36" s="2"/>
      <c r="BM36" s="2"/>
      <c r="BN36" s="2"/>
      <c r="BO36" s="2">
        <v>1</v>
      </c>
      <c r="BP36" s="2"/>
      <c r="BQ36" s="2"/>
      <c r="BR36" s="2"/>
      <c r="BS36" s="2">
        <v>1</v>
      </c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>
        <v>1</v>
      </c>
      <c r="CL36" s="2"/>
      <c r="CM36" s="2"/>
      <c r="CN36" s="2"/>
      <c r="CO36" s="2">
        <v>1</v>
      </c>
      <c r="CP36" s="2"/>
      <c r="CQ36" s="2"/>
      <c r="CR36" s="2"/>
      <c r="CS36" s="2"/>
      <c r="CT36" s="2"/>
      <c r="CU36" s="2"/>
      <c r="CV36" s="2"/>
      <c r="CW36" s="2">
        <v>1</v>
      </c>
      <c r="CX36" s="2"/>
      <c r="CY36" s="2"/>
      <c r="CZ36" s="2"/>
      <c r="DA36" s="2"/>
      <c r="DB36" s="2"/>
      <c r="DC36" s="2"/>
      <c r="DD36" s="2">
        <v>1</v>
      </c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5"/>
      <c r="EA36" s="9">
        <f t="shared" si="3"/>
        <v>14</v>
      </c>
      <c r="EB36" s="28">
        <f t="shared" si="4"/>
        <v>0.109375</v>
      </c>
      <c r="EC36" s="23">
        <f t="shared" si="5"/>
        <v>4.3076923076923075E-2</v>
      </c>
    </row>
    <row r="37" spans="1:133" ht="16.5" customHeight="1" x14ac:dyDescent="0.25">
      <c r="A37" s="17"/>
      <c r="B37" s="1" t="s">
        <v>30</v>
      </c>
      <c r="C37" s="2"/>
      <c r="D37" s="2"/>
      <c r="E37" s="2"/>
      <c r="F37" s="2"/>
      <c r="G37" s="2"/>
      <c r="H37" s="2">
        <v>1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4"/>
      <c r="AT37" s="24"/>
      <c r="AU37" s="24"/>
      <c r="AV37" s="24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>
        <v>1</v>
      </c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5"/>
      <c r="EA37" s="9">
        <f t="shared" si="3"/>
        <v>2</v>
      </c>
      <c r="EB37" s="28">
        <f t="shared" si="4"/>
        <v>1.5625E-2</v>
      </c>
      <c r="EC37" s="23">
        <f t="shared" si="5"/>
        <v>6.1538461538461538E-3</v>
      </c>
    </row>
    <row r="38" spans="1:133" ht="17.25" customHeight="1" thickBot="1" x14ac:dyDescent="0.3">
      <c r="A38" s="18"/>
      <c r="B38" s="7" t="s">
        <v>12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>
        <v>1</v>
      </c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26"/>
      <c r="AT38" s="26"/>
      <c r="AU38" s="26"/>
      <c r="AV38" s="26"/>
      <c r="AW38" s="5"/>
      <c r="AX38" s="5"/>
      <c r="AY38" s="5"/>
      <c r="AZ38" s="5" t="s">
        <v>118</v>
      </c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27"/>
      <c r="EA38" s="9">
        <v>2</v>
      </c>
      <c r="EB38" s="28">
        <f t="shared" si="4"/>
        <v>1.5625E-2</v>
      </c>
      <c r="EC38" s="23">
        <f t="shared" si="5"/>
        <v>6.1538461538461538E-3</v>
      </c>
    </row>
    <row r="39" spans="1:133" ht="16.5" thickBot="1" x14ac:dyDescent="0.3"/>
    <row r="40" spans="1:133" x14ac:dyDescent="0.25">
      <c r="A40" s="16" t="s">
        <v>301</v>
      </c>
      <c r="B40" s="3" t="s">
        <v>14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>
        <v>1</v>
      </c>
      <c r="AM40" s="3"/>
      <c r="AN40" s="3"/>
      <c r="AO40" s="3"/>
      <c r="AP40" s="3"/>
      <c r="AQ40" s="3"/>
      <c r="AR40" s="3"/>
      <c r="AS40" s="21"/>
      <c r="AT40" s="21"/>
      <c r="AU40" s="21"/>
      <c r="AV40" s="21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>
        <v>1</v>
      </c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22"/>
      <c r="EA40" s="9">
        <f t="shared" ref="EA40:EA56" si="6">SUM(C40:DZ40)</f>
        <v>2</v>
      </c>
      <c r="EB40" s="23">
        <f>EA40/128</f>
        <v>1.5625E-2</v>
      </c>
      <c r="EC40" s="23">
        <f>EA40/163</f>
        <v>1.2269938650306749E-2</v>
      </c>
    </row>
    <row r="41" spans="1:133" ht="16.5" customHeight="1" x14ac:dyDescent="0.25">
      <c r="A41" s="17"/>
      <c r="B41" s="1" t="s">
        <v>16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>
        <v>1</v>
      </c>
      <c r="AJ41" s="2"/>
      <c r="AK41" s="2"/>
      <c r="AL41" s="2"/>
      <c r="AM41" s="2"/>
      <c r="AN41" s="2"/>
      <c r="AO41" s="2"/>
      <c r="AP41" s="2"/>
      <c r="AQ41" s="2"/>
      <c r="AR41" s="2"/>
      <c r="AS41" s="24"/>
      <c r="AT41" s="24"/>
      <c r="AU41" s="24"/>
      <c r="AV41" s="24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5"/>
      <c r="EA41" s="9">
        <f t="shared" si="6"/>
        <v>1</v>
      </c>
      <c r="EB41" s="23">
        <f t="shared" ref="EB41:EB57" si="7">EA41/128</f>
        <v>7.8125E-3</v>
      </c>
      <c r="EC41" s="23">
        <f t="shared" ref="EC41:EC57" si="8">EA41/163</f>
        <v>6.1349693251533744E-3</v>
      </c>
    </row>
    <row r="42" spans="1:133" ht="16.5" customHeight="1" x14ac:dyDescent="0.25">
      <c r="A42" s="17"/>
      <c r="B42" s="1" t="s">
        <v>17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>
        <v>1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>
        <v>1</v>
      </c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4"/>
      <c r="AT42" s="24"/>
      <c r="AU42" s="24"/>
      <c r="AV42" s="24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5"/>
      <c r="EA42" s="9">
        <f t="shared" si="6"/>
        <v>2</v>
      </c>
      <c r="EB42" s="23">
        <f t="shared" si="7"/>
        <v>1.5625E-2</v>
      </c>
      <c r="EC42" s="23">
        <f t="shared" si="8"/>
        <v>1.2269938650306749E-2</v>
      </c>
    </row>
    <row r="43" spans="1:133" ht="16.5" customHeight="1" x14ac:dyDescent="0.25">
      <c r="A43" s="17"/>
      <c r="B43" s="1" t="s">
        <v>18</v>
      </c>
      <c r="C43" s="2">
        <v>1</v>
      </c>
      <c r="D43" s="2"/>
      <c r="E43" s="2">
        <v>1</v>
      </c>
      <c r="F43" s="2">
        <v>1</v>
      </c>
      <c r="G43" s="2"/>
      <c r="H43" s="2"/>
      <c r="I43" s="2"/>
      <c r="J43" s="2"/>
      <c r="K43" s="2"/>
      <c r="L43" s="2"/>
      <c r="M43" s="2"/>
      <c r="N43" s="2"/>
      <c r="O43" s="2">
        <v>1</v>
      </c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>
        <v>1</v>
      </c>
      <c r="AQ43" s="2">
        <v>1</v>
      </c>
      <c r="AR43" s="2">
        <v>1</v>
      </c>
      <c r="AS43" s="24">
        <v>1</v>
      </c>
      <c r="AT43" s="24"/>
      <c r="AU43" s="24"/>
      <c r="AV43" s="24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>
        <v>1</v>
      </c>
      <c r="BP43" s="2">
        <v>1</v>
      </c>
      <c r="BQ43" s="2"/>
      <c r="BR43" s="2"/>
      <c r="BS43" s="2"/>
      <c r="BT43" s="2"/>
      <c r="BU43" s="2"/>
      <c r="BV43" s="2">
        <v>1</v>
      </c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5"/>
      <c r="EA43" s="9">
        <f t="shared" si="6"/>
        <v>11</v>
      </c>
      <c r="EB43" s="23">
        <f t="shared" si="7"/>
        <v>8.59375E-2</v>
      </c>
      <c r="EC43" s="23">
        <f t="shared" si="8"/>
        <v>6.7484662576687116E-2</v>
      </c>
    </row>
    <row r="44" spans="1:133" ht="16.5" customHeight="1" x14ac:dyDescent="0.25">
      <c r="A44" s="17"/>
      <c r="B44" s="1" t="s">
        <v>19</v>
      </c>
      <c r="C44" s="2">
        <v>1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>
        <v>1</v>
      </c>
      <c r="AO44" s="2"/>
      <c r="AP44" s="2"/>
      <c r="AQ44" s="2"/>
      <c r="AR44" s="2"/>
      <c r="AS44" s="24"/>
      <c r="AT44" s="24"/>
      <c r="AU44" s="24"/>
      <c r="AV44" s="24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5"/>
      <c r="EA44" s="9">
        <f t="shared" si="6"/>
        <v>2</v>
      </c>
      <c r="EB44" s="23">
        <f t="shared" si="7"/>
        <v>1.5625E-2</v>
      </c>
      <c r="EC44" s="23">
        <f t="shared" si="8"/>
        <v>1.2269938650306749E-2</v>
      </c>
    </row>
    <row r="45" spans="1:133" ht="16.5" customHeight="1" x14ac:dyDescent="0.25">
      <c r="A45" s="17"/>
      <c r="B45" s="1" t="s">
        <v>20</v>
      </c>
      <c r="C45" s="2"/>
      <c r="D45" s="2"/>
      <c r="E45" s="2"/>
      <c r="F45" s="2">
        <v>1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>
        <v>1</v>
      </c>
      <c r="AD45" s="2"/>
      <c r="AE45" s="2"/>
      <c r="AF45" s="2"/>
      <c r="AG45" s="2"/>
      <c r="AH45" s="2"/>
      <c r="AI45" s="2">
        <v>1</v>
      </c>
      <c r="AJ45" s="2"/>
      <c r="AK45" s="2"/>
      <c r="AL45" s="2"/>
      <c r="AM45" s="2"/>
      <c r="AN45" s="2"/>
      <c r="AO45" s="2"/>
      <c r="AP45" s="2"/>
      <c r="AQ45" s="2"/>
      <c r="AR45" s="2"/>
      <c r="AS45" s="24"/>
      <c r="AT45" s="24"/>
      <c r="AU45" s="24"/>
      <c r="AV45" s="24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>
        <v>1</v>
      </c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>
        <v>1</v>
      </c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>
        <v>1</v>
      </c>
      <c r="DE45" s="2"/>
      <c r="DF45" s="2"/>
      <c r="DG45" s="2">
        <v>1</v>
      </c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5"/>
      <c r="EA45" s="9">
        <f t="shared" si="6"/>
        <v>7</v>
      </c>
      <c r="EB45" s="23">
        <f t="shared" si="7"/>
        <v>5.46875E-2</v>
      </c>
      <c r="EC45" s="23">
        <f t="shared" si="8"/>
        <v>4.2944785276073622E-2</v>
      </c>
    </row>
    <row r="46" spans="1:133" ht="16.5" customHeight="1" x14ac:dyDescent="0.25">
      <c r="A46" s="17"/>
      <c r="B46" s="1" t="s">
        <v>21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4"/>
      <c r="AT46" s="24"/>
      <c r="AU46" s="24"/>
      <c r="AV46" s="24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>
        <v>1</v>
      </c>
      <c r="BH46" s="2"/>
      <c r="BI46" s="2"/>
      <c r="BJ46" s="2"/>
      <c r="BK46" s="2"/>
      <c r="BL46" s="2"/>
      <c r="BM46" s="2"/>
      <c r="BN46" s="2">
        <v>1</v>
      </c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>
        <v>1</v>
      </c>
      <c r="CI46" s="2"/>
      <c r="CJ46" s="2"/>
      <c r="CK46" s="2"/>
      <c r="CL46" s="2"/>
      <c r="CM46" s="2"/>
      <c r="CN46" s="2">
        <v>1</v>
      </c>
      <c r="CO46" s="2"/>
      <c r="CP46" s="2">
        <v>1</v>
      </c>
      <c r="CQ46" s="2"/>
      <c r="CR46" s="2"/>
      <c r="CS46" s="2"/>
      <c r="CT46" s="2"/>
      <c r="CU46" s="2"/>
      <c r="CV46" s="2">
        <v>1</v>
      </c>
      <c r="CW46" s="2"/>
      <c r="CX46" s="2"/>
      <c r="CY46" s="2">
        <v>1</v>
      </c>
      <c r="CZ46" s="2"/>
      <c r="DA46" s="2">
        <v>1</v>
      </c>
      <c r="DB46" s="2">
        <v>1</v>
      </c>
      <c r="DC46" s="2"/>
      <c r="DD46" s="2"/>
      <c r="DE46" s="2"/>
      <c r="DF46" s="2"/>
      <c r="DG46" s="2">
        <v>1</v>
      </c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>
        <v>1</v>
      </c>
      <c r="DT46" s="2"/>
      <c r="DU46" s="2"/>
      <c r="DV46" s="2"/>
      <c r="DW46" s="2"/>
      <c r="DX46" s="2"/>
      <c r="DY46" s="2"/>
      <c r="DZ46" s="25"/>
      <c r="EA46" s="9">
        <f t="shared" si="6"/>
        <v>11</v>
      </c>
      <c r="EB46" s="23">
        <f t="shared" si="7"/>
        <v>8.59375E-2</v>
      </c>
      <c r="EC46" s="23">
        <f t="shared" si="8"/>
        <v>6.7484662576687116E-2</v>
      </c>
    </row>
    <row r="47" spans="1:133" ht="16.5" customHeight="1" x14ac:dyDescent="0.25">
      <c r="A47" s="17"/>
      <c r="B47" s="1" t="s">
        <v>22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4"/>
      <c r="AT47" s="24"/>
      <c r="AU47" s="24"/>
      <c r="AV47" s="24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>
        <v>1</v>
      </c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>
        <v>1</v>
      </c>
      <c r="DS47" s="2"/>
      <c r="DT47" s="2"/>
      <c r="DU47" s="2"/>
      <c r="DV47" s="2"/>
      <c r="DW47" s="2"/>
      <c r="DX47" s="2"/>
      <c r="DY47" s="2"/>
      <c r="DZ47" s="25"/>
      <c r="EA47" s="9">
        <f t="shared" si="6"/>
        <v>2</v>
      </c>
      <c r="EB47" s="23">
        <f t="shared" si="7"/>
        <v>1.5625E-2</v>
      </c>
      <c r="EC47" s="23">
        <f t="shared" si="8"/>
        <v>1.2269938650306749E-2</v>
      </c>
    </row>
    <row r="48" spans="1:133" ht="16.5" customHeight="1" x14ac:dyDescent="0.25">
      <c r="A48" s="17"/>
      <c r="B48" s="1" t="s">
        <v>23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>
        <v>1</v>
      </c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4"/>
      <c r="AT48" s="24"/>
      <c r="AU48" s="24"/>
      <c r="AV48" s="24"/>
      <c r="AW48" s="2">
        <v>1</v>
      </c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>
        <v>1</v>
      </c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>
        <v>1</v>
      </c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5"/>
      <c r="EA48" s="9">
        <f t="shared" si="6"/>
        <v>4</v>
      </c>
      <c r="EB48" s="23">
        <f t="shared" si="7"/>
        <v>3.125E-2</v>
      </c>
      <c r="EC48" s="23">
        <f t="shared" si="8"/>
        <v>2.4539877300613498E-2</v>
      </c>
    </row>
    <row r="49" spans="1:133" ht="16.5" customHeight="1" x14ac:dyDescent="0.25">
      <c r="A49" s="17"/>
      <c r="B49" s="1" t="s">
        <v>24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>
        <v>1</v>
      </c>
      <c r="AG49" s="2">
        <v>1</v>
      </c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4"/>
      <c r="AT49" s="24"/>
      <c r="AU49" s="24"/>
      <c r="AV49" s="24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>
        <v>1</v>
      </c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>
        <v>1</v>
      </c>
      <c r="CF49" s="2"/>
      <c r="CG49" s="2"/>
      <c r="CH49" s="2"/>
      <c r="CI49" s="2"/>
      <c r="CJ49" s="2"/>
      <c r="CK49" s="2"/>
      <c r="CL49" s="2"/>
      <c r="CM49" s="2">
        <v>1</v>
      </c>
      <c r="CN49" s="2"/>
      <c r="CO49" s="2"/>
      <c r="CP49" s="2"/>
      <c r="CQ49" s="2"/>
      <c r="CR49" s="2"/>
      <c r="CS49" s="2"/>
      <c r="CT49" s="2"/>
      <c r="CU49" s="2">
        <v>1</v>
      </c>
      <c r="CV49" s="2"/>
      <c r="CW49" s="2"/>
      <c r="CX49" s="2"/>
      <c r="CY49" s="2"/>
      <c r="CZ49" s="2"/>
      <c r="DA49" s="2"/>
      <c r="DB49" s="2"/>
      <c r="DC49" s="2"/>
      <c r="DD49" s="2"/>
      <c r="DE49" s="2">
        <v>1</v>
      </c>
      <c r="DF49" s="2"/>
      <c r="DG49" s="2"/>
      <c r="DH49" s="2"/>
      <c r="DI49" s="2"/>
      <c r="DJ49" s="2">
        <v>1</v>
      </c>
      <c r="DK49" s="2">
        <v>1</v>
      </c>
      <c r="DL49" s="2"/>
      <c r="DM49" s="2"/>
      <c r="DN49" s="2"/>
      <c r="DO49" s="2"/>
      <c r="DP49" s="2"/>
      <c r="DQ49" s="2"/>
      <c r="DR49" s="2"/>
      <c r="DS49" s="2">
        <v>1</v>
      </c>
      <c r="DT49" s="2"/>
      <c r="DU49" s="2">
        <v>1</v>
      </c>
      <c r="DV49" s="2"/>
      <c r="DW49" s="2"/>
      <c r="DX49" s="2"/>
      <c r="DY49" s="2"/>
      <c r="DZ49" s="25"/>
      <c r="EA49" s="9">
        <f t="shared" si="6"/>
        <v>11</v>
      </c>
      <c r="EB49" s="23">
        <f t="shared" si="7"/>
        <v>8.59375E-2</v>
      </c>
      <c r="EC49" s="23">
        <f t="shared" si="8"/>
        <v>6.7484662576687116E-2</v>
      </c>
    </row>
    <row r="50" spans="1:133" ht="16.5" customHeight="1" x14ac:dyDescent="0.25">
      <c r="A50" s="17"/>
      <c r="B50" s="1" t="s">
        <v>193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>
        <v>1</v>
      </c>
      <c r="AJ50" s="2"/>
      <c r="AK50" s="2"/>
      <c r="AL50" s="2"/>
      <c r="AM50" s="2"/>
      <c r="AN50" s="2"/>
      <c r="AO50" s="2"/>
      <c r="AP50" s="2"/>
      <c r="AQ50" s="2"/>
      <c r="AR50" s="2"/>
      <c r="AS50" s="24"/>
      <c r="AT50" s="24"/>
      <c r="AU50" s="24"/>
      <c r="AV50" s="24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>
        <v>1</v>
      </c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>
        <v>1</v>
      </c>
      <c r="DA50" s="2"/>
      <c r="DB50" s="2"/>
      <c r="DC50" s="2">
        <v>1</v>
      </c>
      <c r="DD50" s="2">
        <v>1</v>
      </c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>
        <v>1</v>
      </c>
      <c r="DU50" s="2"/>
      <c r="DV50" s="2"/>
      <c r="DW50" s="2"/>
      <c r="DX50" s="2"/>
      <c r="DY50" s="2"/>
      <c r="DZ50" s="25"/>
      <c r="EA50" s="9">
        <f t="shared" si="6"/>
        <v>6</v>
      </c>
      <c r="EB50" s="23">
        <f t="shared" si="7"/>
        <v>4.6875E-2</v>
      </c>
      <c r="EC50" s="23">
        <f t="shared" si="8"/>
        <v>3.6809815950920248E-2</v>
      </c>
    </row>
    <row r="51" spans="1:133" ht="16.5" customHeight="1" x14ac:dyDescent="0.25">
      <c r="A51" s="17"/>
      <c r="B51" s="1" t="s">
        <v>25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>
        <v>1</v>
      </c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>
        <v>1</v>
      </c>
      <c r="AR51" s="2"/>
      <c r="AS51" s="24"/>
      <c r="AT51" s="24"/>
      <c r="AU51" s="24"/>
      <c r="AV51" s="24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>
        <v>1</v>
      </c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>
        <v>1</v>
      </c>
      <c r="CZ51" s="2">
        <v>1</v>
      </c>
      <c r="DA51" s="2"/>
      <c r="DB51" s="2"/>
      <c r="DC51" s="2">
        <v>1</v>
      </c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5"/>
      <c r="EA51" s="9">
        <f t="shared" si="6"/>
        <v>6</v>
      </c>
      <c r="EB51" s="23">
        <f t="shared" si="7"/>
        <v>4.6875E-2</v>
      </c>
      <c r="EC51" s="23">
        <f t="shared" si="8"/>
        <v>3.6809815950920248E-2</v>
      </c>
    </row>
    <row r="52" spans="1:133" ht="16.5" customHeight="1" x14ac:dyDescent="0.25">
      <c r="A52" s="17"/>
      <c r="B52" s="1" t="s">
        <v>26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4"/>
      <c r="AT52" s="24"/>
      <c r="AU52" s="24"/>
      <c r="AV52" s="24"/>
      <c r="AW52" s="2"/>
      <c r="AX52" s="2"/>
      <c r="AY52" s="2"/>
      <c r="AZ52" s="2"/>
      <c r="BA52" s="2"/>
      <c r="BB52" s="2"/>
      <c r="BC52" s="2"/>
      <c r="BD52" s="2"/>
      <c r="BE52" s="2">
        <v>1</v>
      </c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>
        <v>1</v>
      </c>
      <c r="CM52" s="2"/>
      <c r="CN52" s="2"/>
      <c r="CO52" s="2"/>
      <c r="CP52" s="2"/>
      <c r="CQ52" s="2">
        <v>1</v>
      </c>
      <c r="CR52" s="2">
        <v>1</v>
      </c>
      <c r="CS52" s="2">
        <v>1</v>
      </c>
      <c r="CT52" s="2"/>
      <c r="CU52" s="2"/>
      <c r="CV52" s="2"/>
      <c r="CW52" s="2"/>
      <c r="CX52" s="2">
        <v>1</v>
      </c>
      <c r="CY52" s="2"/>
      <c r="CZ52" s="2"/>
      <c r="DA52" s="2"/>
      <c r="DB52" s="2"/>
      <c r="DC52" s="2"/>
      <c r="DD52" s="2"/>
      <c r="DE52" s="2"/>
      <c r="DF52" s="2">
        <v>1</v>
      </c>
      <c r="DG52" s="2"/>
      <c r="DH52" s="2">
        <v>1</v>
      </c>
      <c r="DI52" s="2">
        <v>1</v>
      </c>
      <c r="DJ52" s="2"/>
      <c r="DK52" s="2"/>
      <c r="DL52" s="2">
        <v>1</v>
      </c>
      <c r="DM52" s="2"/>
      <c r="DN52" s="2">
        <v>1</v>
      </c>
      <c r="DO52" s="2">
        <v>1</v>
      </c>
      <c r="DP52" s="2"/>
      <c r="DQ52" s="2"/>
      <c r="DR52" s="2"/>
      <c r="DS52" s="2"/>
      <c r="DT52" s="2"/>
      <c r="DU52" s="2"/>
      <c r="DV52" s="2">
        <v>1</v>
      </c>
      <c r="DW52" s="2">
        <v>1</v>
      </c>
      <c r="DX52" s="2"/>
      <c r="DY52" s="2"/>
      <c r="DZ52" s="25">
        <v>1</v>
      </c>
      <c r="EA52" s="9">
        <f t="shared" si="6"/>
        <v>15</v>
      </c>
      <c r="EB52" s="23">
        <f t="shared" si="7"/>
        <v>0.1171875</v>
      </c>
      <c r="EC52" s="23">
        <f t="shared" si="8"/>
        <v>9.202453987730061E-2</v>
      </c>
    </row>
    <row r="53" spans="1:133" ht="16.5" customHeight="1" x14ac:dyDescent="0.25">
      <c r="A53" s="17"/>
      <c r="B53" s="1" t="s">
        <v>27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4"/>
      <c r="AT53" s="24"/>
      <c r="AU53" s="24"/>
      <c r="AV53" s="24"/>
      <c r="AW53" s="2"/>
      <c r="AX53" s="2"/>
      <c r="AY53" s="2"/>
      <c r="AZ53" s="2"/>
      <c r="BA53" s="2"/>
      <c r="BB53" s="2"/>
      <c r="BC53" s="2"/>
      <c r="BD53" s="2"/>
      <c r="BE53" s="2">
        <v>1</v>
      </c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>
        <v>1</v>
      </c>
      <c r="CR53" s="2">
        <v>1</v>
      </c>
      <c r="CS53" s="2">
        <v>1</v>
      </c>
      <c r="CT53" s="2"/>
      <c r="CU53" s="2"/>
      <c r="CV53" s="2"/>
      <c r="CW53" s="2"/>
      <c r="CX53" s="2">
        <v>1</v>
      </c>
      <c r="CY53" s="2"/>
      <c r="CZ53" s="2"/>
      <c r="DA53" s="2"/>
      <c r="DB53" s="2"/>
      <c r="DC53" s="2"/>
      <c r="DD53" s="2">
        <v>1</v>
      </c>
      <c r="DE53" s="2"/>
      <c r="DF53" s="2"/>
      <c r="DG53" s="2"/>
      <c r="DH53" s="2">
        <v>1</v>
      </c>
      <c r="DI53" s="2">
        <v>1</v>
      </c>
      <c r="DJ53" s="2"/>
      <c r="DK53" s="2"/>
      <c r="DL53" s="2">
        <v>1</v>
      </c>
      <c r="DM53" s="2"/>
      <c r="DN53" s="2">
        <v>1</v>
      </c>
      <c r="DO53" s="2">
        <v>1</v>
      </c>
      <c r="DP53" s="2"/>
      <c r="DQ53" s="2"/>
      <c r="DR53" s="2"/>
      <c r="DS53" s="2"/>
      <c r="DT53" s="2"/>
      <c r="DU53" s="2"/>
      <c r="DV53" s="2">
        <v>1</v>
      </c>
      <c r="DW53" s="2">
        <v>1</v>
      </c>
      <c r="DX53" s="2"/>
      <c r="DY53" s="2"/>
      <c r="DZ53" s="25">
        <v>1</v>
      </c>
      <c r="EA53" s="9">
        <f t="shared" si="6"/>
        <v>14</v>
      </c>
      <c r="EB53" s="23">
        <f t="shared" si="7"/>
        <v>0.109375</v>
      </c>
      <c r="EC53" s="23">
        <f t="shared" si="8"/>
        <v>8.5889570552147243E-2</v>
      </c>
    </row>
    <row r="54" spans="1:133" ht="16.5" customHeight="1" x14ac:dyDescent="0.25">
      <c r="A54" s="17"/>
      <c r="B54" s="1" t="s">
        <v>28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4"/>
      <c r="AT54" s="24"/>
      <c r="AU54" s="24"/>
      <c r="AV54" s="24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>
        <v>1</v>
      </c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5"/>
      <c r="EA54" s="9">
        <f t="shared" si="6"/>
        <v>1</v>
      </c>
      <c r="EB54" s="23">
        <f t="shared" si="7"/>
        <v>7.8125E-3</v>
      </c>
      <c r="EC54" s="23">
        <f t="shared" si="8"/>
        <v>6.1349693251533744E-3</v>
      </c>
    </row>
    <row r="55" spans="1:133" ht="16.5" customHeight="1" x14ac:dyDescent="0.25">
      <c r="A55" s="17"/>
      <c r="B55" s="1" t="s">
        <v>29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4"/>
      <c r="AT55" s="24"/>
      <c r="AU55" s="24"/>
      <c r="AV55" s="24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>
        <v>1</v>
      </c>
      <c r="CM55" s="2"/>
      <c r="CN55" s="2"/>
      <c r="CO55" s="2"/>
      <c r="CP55" s="2"/>
      <c r="CQ55" s="2"/>
      <c r="CR55" s="2"/>
      <c r="CS55" s="2"/>
      <c r="CT55" s="2"/>
      <c r="CU55" s="2">
        <v>1</v>
      </c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5"/>
      <c r="EA55" s="9">
        <f t="shared" si="6"/>
        <v>2</v>
      </c>
      <c r="EB55" s="23">
        <f t="shared" si="7"/>
        <v>1.5625E-2</v>
      </c>
      <c r="EC55" s="23">
        <f t="shared" si="8"/>
        <v>1.2269938650306749E-2</v>
      </c>
    </row>
    <row r="56" spans="1:133" ht="16.5" customHeight="1" x14ac:dyDescent="0.25">
      <c r="A56" s="17"/>
      <c r="B56" s="1" t="s">
        <v>30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4"/>
      <c r="AT56" s="24"/>
      <c r="AU56" s="24"/>
      <c r="AV56" s="24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>
        <v>1</v>
      </c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>
        <v>1</v>
      </c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5"/>
      <c r="EA56" s="9">
        <f t="shared" si="6"/>
        <v>2</v>
      </c>
      <c r="EB56" s="23">
        <f t="shared" si="7"/>
        <v>1.5625E-2</v>
      </c>
      <c r="EC56" s="23">
        <f t="shared" si="8"/>
        <v>1.2269938650306749E-2</v>
      </c>
    </row>
    <row r="57" spans="1:133" ht="17.25" customHeight="1" thickBot="1" x14ac:dyDescent="0.3">
      <c r="A57" s="18"/>
      <c r="B57" s="7" t="s">
        <v>12</v>
      </c>
      <c r="C57" s="5"/>
      <c r="D57" s="5">
        <v>1</v>
      </c>
      <c r="E57" s="5"/>
      <c r="F57" s="5"/>
      <c r="G57" s="5">
        <v>1</v>
      </c>
      <c r="H57" s="5">
        <v>1</v>
      </c>
      <c r="I57" s="5">
        <v>1</v>
      </c>
      <c r="J57" s="5">
        <v>1</v>
      </c>
      <c r="K57" s="5">
        <v>1</v>
      </c>
      <c r="L57" s="5">
        <v>1</v>
      </c>
      <c r="M57" s="5">
        <v>1</v>
      </c>
      <c r="N57" s="5">
        <v>1</v>
      </c>
      <c r="O57" s="5"/>
      <c r="P57" s="5">
        <v>1</v>
      </c>
      <c r="Q57" s="5">
        <v>1</v>
      </c>
      <c r="R57" s="5">
        <v>1</v>
      </c>
      <c r="S57" s="5">
        <v>1</v>
      </c>
      <c r="T57" s="5">
        <v>1</v>
      </c>
      <c r="U57" s="5">
        <v>1</v>
      </c>
      <c r="V57" s="5">
        <v>1</v>
      </c>
      <c r="W57" s="5">
        <v>1</v>
      </c>
      <c r="X57" s="5">
        <v>1</v>
      </c>
      <c r="Y57" s="5">
        <v>1</v>
      </c>
      <c r="Z57" s="5">
        <v>1</v>
      </c>
      <c r="AA57" s="5">
        <v>1</v>
      </c>
      <c r="AB57" s="5">
        <v>1</v>
      </c>
      <c r="AC57" s="5"/>
      <c r="AD57" s="5">
        <v>1</v>
      </c>
      <c r="AE57" s="5">
        <v>1</v>
      </c>
      <c r="AF57" s="5"/>
      <c r="AG57" s="5"/>
      <c r="AH57" s="5">
        <v>1</v>
      </c>
      <c r="AI57" s="5"/>
      <c r="AJ57" s="5">
        <v>1</v>
      </c>
      <c r="AK57" s="5">
        <v>1</v>
      </c>
      <c r="AL57" s="5"/>
      <c r="AM57" s="5">
        <v>1</v>
      </c>
      <c r="AN57" s="5"/>
      <c r="AO57" s="5">
        <v>1</v>
      </c>
      <c r="AP57" s="5"/>
      <c r="AQ57" s="5"/>
      <c r="AR57" s="5"/>
      <c r="AS57" s="26"/>
      <c r="AT57" s="26"/>
      <c r="AU57" s="26" t="s">
        <v>116</v>
      </c>
      <c r="AV57" s="26"/>
      <c r="AW57" s="5"/>
      <c r="AX57" s="5" t="s">
        <v>117</v>
      </c>
      <c r="AY57" s="5"/>
      <c r="AZ57" s="5">
        <v>1</v>
      </c>
      <c r="BA57" s="5">
        <v>1</v>
      </c>
      <c r="BB57" s="5">
        <v>1</v>
      </c>
      <c r="BC57" s="5">
        <v>1</v>
      </c>
      <c r="BD57" s="5">
        <v>1</v>
      </c>
      <c r="BE57" s="5">
        <v>1</v>
      </c>
      <c r="BF57" s="5">
        <v>1</v>
      </c>
      <c r="BG57" s="5"/>
      <c r="BH57" s="5">
        <v>1</v>
      </c>
      <c r="BI57" s="5">
        <v>1</v>
      </c>
      <c r="BJ57" s="5">
        <v>1</v>
      </c>
      <c r="BK57" s="5">
        <v>1</v>
      </c>
      <c r="BL57" s="5"/>
      <c r="BM57" s="5"/>
      <c r="BN57" s="5"/>
      <c r="BO57" s="5"/>
      <c r="BP57" s="5"/>
      <c r="BQ57" s="5"/>
      <c r="BR57" s="5">
        <v>1</v>
      </c>
      <c r="BS57" s="5">
        <v>1</v>
      </c>
      <c r="BT57" s="5">
        <v>1</v>
      </c>
      <c r="BU57" s="5"/>
      <c r="BV57" s="5"/>
      <c r="BW57" s="5">
        <v>1</v>
      </c>
      <c r="BX57" s="5">
        <v>1</v>
      </c>
      <c r="BY57" s="5">
        <v>1</v>
      </c>
      <c r="BZ57" s="5">
        <v>1</v>
      </c>
      <c r="CA57" s="5">
        <v>1</v>
      </c>
      <c r="CB57" s="5">
        <v>1</v>
      </c>
      <c r="CC57" s="5" t="s">
        <v>119</v>
      </c>
      <c r="CD57" s="5" t="s">
        <v>120</v>
      </c>
      <c r="CE57" s="5"/>
      <c r="CF57" s="5">
        <v>1</v>
      </c>
      <c r="CG57" s="5"/>
      <c r="CH57" s="5"/>
      <c r="CI57" s="5"/>
      <c r="CJ57" s="5">
        <v>1</v>
      </c>
      <c r="CK57" s="5"/>
      <c r="CL57" s="5"/>
      <c r="CM57" s="5"/>
      <c r="CN57" s="5"/>
      <c r="CO57" s="5">
        <v>1</v>
      </c>
      <c r="CP57" s="5"/>
      <c r="CQ57" s="5"/>
      <c r="CR57" s="5"/>
      <c r="CS57" s="5"/>
      <c r="CT57" s="5" t="s">
        <v>121</v>
      </c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>
        <v>1</v>
      </c>
      <c r="DN57" s="5"/>
      <c r="DO57" s="5"/>
      <c r="DP57" s="5" t="s">
        <v>116</v>
      </c>
      <c r="DQ57" s="5" t="s">
        <v>192</v>
      </c>
      <c r="DR57" s="5"/>
      <c r="DS57" s="5"/>
      <c r="DT57" s="5"/>
      <c r="DU57" s="5"/>
      <c r="DV57" s="5"/>
      <c r="DW57" s="5"/>
      <c r="DX57" s="5">
        <v>1</v>
      </c>
      <c r="DY57" s="5">
        <v>1</v>
      </c>
      <c r="DZ57" s="27"/>
      <c r="EA57" s="9">
        <v>64</v>
      </c>
      <c r="EB57" s="23">
        <f t="shared" si="7"/>
        <v>0.5</v>
      </c>
      <c r="EC57" s="23">
        <f t="shared" si="8"/>
        <v>0.39263803680981596</v>
      </c>
    </row>
    <row r="58" spans="1:133" ht="16.5" thickBot="1" x14ac:dyDescent="0.3"/>
    <row r="59" spans="1:133" ht="34.5" customHeight="1" x14ac:dyDescent="0.25">
      <c r="A59" s="16" t="s">
        <v>285</v>
      </c>
      <c r="B59" s="6" t="s">
        <v>31</v>
      </c>
      <c r="C59" s="3">
        <v>1</v>
      </c>
      <c r="D59" s="3">
        <v>1</v>
      </c>
      <c r="E59" s="3">
        <v>1</v>
      </c>
      <c r="F59" s="3">
        <v>1</v>
      </c>
      <c r="G59" s="3">
        <v>1</v>
      </c>
      <c r="H59" s="3">
        <v>1</v>
      </c>
      <c r="I59" s="3">
        <v>1</v>
      </c>
      <c r="J59" s="3">
        <v>1</v>
      </c>
      <c r="K59" s="3">
        <v>1</v>
      </c>
      <c r="L59" s="3">
        <v>1</v>
      </c>
      <c r="M59" s="3">
        <v>1</v>
      </c>
      <c r="N59" s="3">
        <v>1</v>
      </c>
      <c r="O59" s="3">
        <v>1</v>
      </c>
      <c r="P59" s="3">
        <v>1</v>
      </c>
      <c r="Q59" s="3">
        <v>1</v>
      </c>
      <c r="R59" s="3">
        <v>1</v>
      </c>
      <c r="S59" s="3">
        <v>1</v>
      </c>
      <c r="T59" s="3">
        <v>1</v>
      </c>
      <c r="U59" s="3">
        <v>1</v>
      </c>
      <c r="V59" s="3">
        <v>1</v>
      </c>
      <c r="W59" s="3">
        <v>1</v>
      </c>
      <c r="X59" s="3">
        <v>1</v>
      </c>
      <c r="Y59" s="3">
        <v>1</v>
      </c>
      <c r="Z59" s="3">
        <v>1</v>
      </c>
      <c r="AA59" s="3">
        <v>1</v>
      </c>
      <c r="AB59" s="3">
        <v>1</v>
      </c>
      <c r="AC59" s="3">
        <v>1</v>
      </c>
      <c r="AD59" s="3">
        <v>1</v>
      </c>
      <c r="AE59" s="3">
        <v>1</v>
      </c>
      <c r="AF59" s="3">
        <v>1</v>
      </c>
      <c r="AG59" s="3">
        <v>1</v>
      </c>
      <c r="AH59" s="3"/>
      <c r="AI59" s="3">
        <v>1</v>
      </c>
      <c r="AJ59" s="3"/>
      <c r="AK59" s="3">
        <v>1</v>
      </c>
      <c r="AL59" s="3">
        <v>1</v>
      </c>
      <c r="AM59" s="3">
        <v>1</v>
      </c>
      <c r="AN59" s="3">
        <v>1</v>
      </c>
      <c r="AO59" s="3"/>
      <c r="AP59" s="3">
        <v>1</v>
      </c>
      <c r="AQ59" s="3">
        <v>1</v>
      </c>
      <c r="AR59" s="3">
        <v>1</v>
      </c>
      <c r="AS59" s="21">
        <v>1</v>
      </c>
      <c r="AT59" s="21"/>
      <c r="AU59" s="21">
        <v>1</v>
      </c>
      <c r="AV59" s="21">
        <v>1</v>
      </c>
      <c r="AW59" s="3">
        <v>1</v>
      </c>
      <c r="AX59" s="3">
        <v>1</v>
      </c>
      <c r="AY59" s="3">
        <v>1</v>
      </c>
      <c r="AZ59" s="3">
        <v>1</v>
      </c>
      <c r="BA59" s="3">
        <v>1</v>
      </c>
      <c r="BB59" s="3">
        <v>1</v>
      </c>
      <c r="BC59" s="3">
        <v>1</v>
      </c>
      <c r="BD59" s="3">
        <v>1</v>
      </c>
      <c r="BE59" s="3">
        <v>1</v>
      </c>
      <c r="BF59" s="3">
        <v>1</v>
      </c>
      <c r="BG59" s="3">
        <v>1</v>
      </c>
      <c r="BH59" s="3">
        <v>1</v>
      </c>
      <c r="BI59" s="3">
        <v>1</v>
      </c>
      <c r="BJ59" s="3">
        <v>1</v>
      </c>
      <c r="BK59" s="3">
        <v>1</v>
      </c>
      <c r="BL59" s="3">
        <v>1</v>
      </c>
      <c r="BM59" s="3">
        <v>1</v>
      </c>
      <c r="BN59" s="3">
        <v>1</v>
      </c>
      <c r="BO59" s="3">
        <v>1</v>
      </c>
      <c r="BP59" s="3">
        <v>1</v>
      </c>
      <c r="BQ59" s="3">
        <v>1</v>
      </c>
      <c r="BR59" s="3">
        <v>1</v>
      </c>
      <c r="BS59" s="3">
        <v>1</v>
      </c>
      <c r="BT59" s="3">
        <v>1</v>
      </c>
      <c r="BU59" s="3"/>
      <c r="BV59" s="3">
        <v>1</v>
      </c>
      <c r="BW59" s="3">
        <v>1</v>
      </c>
      <c r="BX59" s="3">
        <v>1</v>
      </c>
      <c r="BY59" s="3">
        <v>1</v>
      </c>
      <c r="BZ59" s="3">
        <v>1</v>
      </c>
      <c r="CA59" s="3">
        <v>1</v>
      </c>
      <c r="CB59" s="3">
        <v>1</v>
      </c>
      <c r="CC59" s="3">
        <v>1</v>
      </c>
      <c r="CD59" s="3">
        <v>1</v>
      </c>
      <c r="CE59" s="3"/>
      <c r="CF59" s="3">
        <v>1</v>
      </c>
      <c r="CG59" s="3">
        <v>1</v>
      </c>
      <c r="CH59" s="3">
        <v>1</v>
      </c>
      <c r="CI59" s="3">
        <v>1</v>
      </c>
      <c r="CJ59" s="3">
        <v>1</v>
      </c>
      <c r="CK59" s="3">
        <v>1</v>
      </c>
      <c r="CL59" s="3">
        <v>1</v>
      </c>
      <c r="CM59" s="3"/>
      <c r="CN59" s="3">
        <v>1</v>
      </c>
      <c r="CO59" s="3">
        <v>1</v>
      </c>
      <c r="CP59" s="3">
        <v>1</v>
      </c>
      <c r="CQ59" s="3">
        <v>1</v>
      </c>
      <c r="CR59" s="3">
        <v>1</v>
      </c>
      <c r="CS59" s="3">
        <v>1</v>
      </c>
      <c r="CT59" s="3">
        <v>1</v>
      </c>
      <c r="CU59" s="3">
        <v>1</v>
      </c>
      <c r="CV59" s="3">
        <v>1</v>
      </c>
      <c r="CW59" s="3">
        <v>1</v>
      </c>
      <c r="CX59" s="3">
        <v>1</v>
      </c>
      <c r="CY59" s="3">
        <v>1</v>
      </c>
      <c r="CZ59" s="3">
        <v>1</v>
      </c>
      <c r="DA59" s="3">
        <v>1</v>
      </c>
      <c r="DB59" s="3">
        <v>1</v>
      </c>
      <c r="DC59" s="3">
        <v>1</v>
      </c>
      <c r="DD59" s="3">
        <v>1</v>
      </c>
      <c r="DE59" s="3"/>
      <c r="DF59" s="3"/>
      <c r="DG59" s="3">
        <v>1</v>
      </c>
      <c r="DH59" s="3">
        <v>1</v>
      </c>
      <c r="DI59" s="3">
        <v>1</v>
      </c>
      <c r="DJ59" s="3"/>
      <c r="DK59" s="3"/>
      <c r="DL59" s="3">
        <v>1</v>
      </c>
      <c r="DM59" s="3">
        <v>1</v>
      </c>
      <c r="DN59" s="3">
        <v>1</v>
      </c>
      <c r="DO59" s="3">
        <v>1</v>
      </c>
      <c r="DP59" s="3">
        <v>1</v>
      </c>
      <c r="DQ59" s="3">
        <v>1</v>
      </c>
      <c r="DR59" s="3">
        <v>1</v>
      </c>
      <c r="DS59" s="3">
        <v>1</v>
      </c>
      <c r="DT59" s="3">
        <v>1</v>
      </c>
      <c r="DU59" s="3">
        <v>1</v>
      </c>
      <c r="DV59" s="3">
        <v>1</v>
      </c>
      <c r="DW59" s="3">
        <v>1</v>
      </c>
      <c r="DX59" s="3">
        <v>1</v>
      </c>
      <c r="DY59" s="3">
        <v>1</v>
      </c>
      <c r="DZ59" s="22">
        <v>1</v>
      </c>
      <c r="EA59" s="9">
        <f>SUM(C59:DZ59)</f>
        <v>117</v>
      </c>
      <c r="EB59" s="23">
        <f>EA59/128</f>
        <v>0.9140625</v>
      </c>
    </row>
    <row r="60" spans="1:133" ht="34.5" customHeight="1" thickBot="1" x14ac:dyDescent="0.3">
      <c r="A60" s="18"/>
      <c r="B60" s="7" t="s">
        <v>32</v>
      </c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>
        <v>1</v>
      </c>
      <c r="AI60" s="5"/>
      <c r="AJ60" s="5">
        <v>1</v>
      </c>
      <c r="AK60" s="5"/>
      <c r="AL60" s="5"/>
      <c r="AM60" s="5"/>
      <c r="AN60" s="5"/>
      <c r="AO60" s="5">
        <v>1</v>
      </c>
      <c r="AP60" s="5"/>
      <c r="AQ60" s="5"/>
      <c r="AR60" s="5"/>
      <c r="AS60" s="26"/>
      <c r="AT60" s="26">
        <v>1</v>
      </c>
      <c r="AU60" s="26"/>
      <c r="AV60" s="26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>
        <v>1</v>
      </c>
      <c r="BV60" s="5"/>
      <c r="BW60" s="5"/>
      <c r="BX60" s="5"/>
      <c r="BY60" s="5"/>
      <c r="BZ60" s="5"/>
      <c r="CA60" s="5"/>
      <c r="CB60" s="5"/>
      <c r="CC60" s="5"/>
      <c r="CD60" s="5"/>
      <c r="CE60" s="5">
        <v>1</v>
      </c>
      <c r="CF60" s="5"/>
      <c r="CG60" s="5"/>
      <c r="CH60" s="5"/>
      <c r="CI60" s="5"/>
      <c r="CJ60" s="5"/>
      <c r="CK60" s="5"/>
      <c r="CL60" s="5"/>
      <c r="CM60" s="5">
        <v>1</v>
      </c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>
        <v>1</v>
      </c>
      <c r="DF60" s="5">
        <v>1</v>
      </c>
      <c r="DG60" s="5"/>
      <c r="DH60" s="5"/>
      <c r="DI60" s="5"/>
      <c r="DJ60" s="5">
        <v>1</v>
      </c>
      <c r="DK60" s="5">
        <v>1</v>
      </c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27"/>
      <c r="EA60" s="9">
        <f>SUM(C60:DZ60)</f>
        <v>11</v>
      </c>
      <c r="EB60" s="23">
        <f>EA60/128</f>
        <v>8.59375E-2</v>
      </c>
    </row>
    <row r="61" spans="1:133" ht="15.75" customHeight="1" thickBot="1" x14ac:dyDescent="0.3">
      <c r="A61" s="19"/>
      <c r="B61" s="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4"/>
      <c r="AT61" s="24"/>
      <c r="AU61" s="24"/>
      <c r="AV61" s="24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5"/>
      <c r="EB61" s="23"/>
    </row>
    <row r="62" spans="1:133" ht="34.5" customHeight="1" x14ac:dyDescent="0.25">
      <c r="A62" s="16" t="s">
        <v>286</v>
      </c>
      <c r="B62" s="6" t="s">
        <v>31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>
        <v>1</v>
      </c>
      <c r="AJ62" s="3"/>
      <c r="AK62" s="3">
        <v>1</v>
      </c>
      <c r="AL62" s="3">
        <v>1</v>
      </c>
      <c r="AM62" s="3">
        <v>1</v>
      </c>
      <c r="AN62" s="3">
        <v>1</v>
      </c>
      <c r="AO62" s="3"/>
      <c r="AP62" s="3">
        <v>1</v>
      </c>
      <c r="AQ62" s="3">
        <v>1</v>
      </c>
      <c r="AR62" s="3">
        <v>1</v>
      </c>
      <c r="AS62" s="21">
        <v>1</v>
      </c>
      <c r="AT62" s="21">
        <v>1</v>
      </c>
      <c r="AU62" s="21">
        <v>1</v>
      </c>
      <c r="AV62" s="21">
        <v>1</v>
      </c>
      <c r="AW62" s="3">
        <v>1</v>
      </c>
      <c r="AX62" s="3">
        <v>1</v>
      </c>
      <c r="AY62" s="3">
        <v>1</v>
      </c>
      <c r="AZ62" s="3">
        <v>1</v>
      </c>
      <c r="BA62" s="3">
        <v>1</v>
      </c>
      <c r="BB62" s="3">
        <v>1</v>
      </c>
      <c r="BC62" s="3">
        <v>1</v>
      </c>
      <c r="BD62" s="3"/>
      <c r="BE62" s="3">
        <v>1</v>
      </c>
      <c r="BF62" s="3">
        <v>1</v>
      </c>
      <c r="BG62" s="3">
        <v>1</v>
      </c>
      <c r="BH62" s="3">
        <v>1</v>
      </c>
      <c r="BI62" s="3">
        <v>1</v>
      </c>
      <c r="BJ62" s="3">
        <v>1</v>
      </c>
      <c r="BK62" s="3">
        <v>1</v>
      </c>
      <c r="BL62" s="3">
        <v>1</v>
      </c>
      <c r="BM62" s="3">
        <v>1</v>
      </c>
      <c r="BN62" s="3">
        <v>1</v>
      </c>
      <c r="BO62" s="3">
        <v>1</v>
      </c>
      <c r="BP62" s="3">
        <v>1</v>
      </c>
      <c r="BQ62" s="3">
        <v>1</v>
      </c>
      <c r="BR62" s="3">
        <v>1</v>
      </c>
      <c r="BS62" s="3">
        <v>1</v>
      </c>
      <c r="BT62" s="3">
        <v>1</v>
      </c>
      <c r="BU62" s="3"/>
      <c r="BV62" s="3"/>
      <c r="BW62" s="3">
        <v>1</v>
      </c>
      <c r="BX62" s="3">
        <v>1</v>
      </c>
      <c r="BY62" s="3">
        <v>1</v>
      </c>
      <c r="BZ62" s="3">
        <v>1</v>
      </c>
      <c r="CA62" s="3">
        <v>1</v>
      </c>
      <c r="CB62" s="3">
        <v>1</v>
      </c>
      <c r="CC62" s="3">
        <v>1</v>
      </c>
      <c r="CD62" s="3">
        <v>1</v>
      </c>
      <c r="CE62" s="3"/>
      <c r="CF62" s="3">
        <v>1</v>
      </c>
      <c r="CG62" s="3">
        <v>1</v>
      </c>
      <c r="CH62" s="3">
        <v>1</v>
      </c>
      <c r="CI62" s="3">
        <v>1</v>
      </c>
      <c r="CJ62" s="3">
        <v>1</v>
      </c>
      <c r="CK62" s="3">
        <v>1</v>
      </c>
      <c r="CL62" s="3">
        <v>1</v>
      </c>
      <c r="CM62" s="3"/>
      <c r="CN62" s="3">
        <v>1</v>
      </c>
      <c r="CO62" s="3">
        <v>1</v>
      </c>
      <c r="CP62" s="3">
        <v>1</v>
      </c>
      <c r="CQ62" s="3">
        <v>1</v>
      </c>
      <c r="CR62" s="3">
        <v>1</v>
      </c>
      <c r="CS62" s="3">
        <v>1</v>
      </c>
      <c r="CT62" s="3">
        <v>1</v>
      </c>
      <c r="CU62" s="3"/>
      <c r="CV62" s="3">
        <v>1</v>
      </c>
      <c r="CW62" s="3">
        <v>1</v>
      </c>
      <c r="CX62" s="3">
        <v>1</v>
      </c>
      <c r="CY62" s="3">
        <v>1</v>
      </c>
      <c r="CZ62" s="3">
        <v>1</v>
      </c>
      <c r="DA62" s="3">
        <v>1</v>
      </c>
      <c r="DB62" s="3">
        <v>1</v>
      </c>
      <c r="DC62" s="3">
        <v>1</v>
      </c>
      <c r="DD62" s="3">
        <v>1</v>
      </c>
      <c r="DE62" s="3"/>
      <c r="DF62" s="3">
        <v>1</v>
      </c>
      <c r="DG62" s="3">
        <v>1</v>
      </c>
      <c r="DH62" s="3">
        <v>1</v>
      </c>
      <c r="DI62" s="3">
        <v>1</v>
      </c>
      <c r="DJ62" s="3">
        <v>1</v>
      </c>
      <c r="DK62" s="3"/>
      <c r="DL62" s="3">
        <v>1</v>
      </c>
      <c r="DM62" s="3">
        <v>1</v>
      </c>
      <c r="DN62" s="3">
        <v>1</v>
      </c>
      <c r="DO62" s="3">
        <v>1</v>
      </c>
      <c r="DP62" s="3">
        <v>1</v>
      </c>
      <c r="DQ62" s="3">
        <v>1</v>
      </c>
      <c r="DR62" s="3">
        <v>1</v>
      </c>
      <c r="DS62" s="3">
        <v>1</v>
      </c>
      <c r="DT62" s="3">
        <v>1</v>
      </c>
      <c r="DU62" s="3">
        <v>1</v>
      </c>
      <c r="DV62" s="3">
        <v>1</v>
      </c>
      <c r="DW62" s="3">
        <v>1</v>
      </c>
      <c r="DX62" s="3">
        <v>1</v>
      </c>
      <c r="DY62" s="3">
        <v>1</v>
      </c>
      <c r="DZ62" s="22">
        <v>1</v>
      </c>
      <c r="EA62" s="9">
        <f>SUM(C62:DZ62)</f>
        <v>86</v>
      </c>
      <c r="EB62" s="23">
        <f>EA62/128</f>
        <v>0.671875</v>
      </c>
    </row>
    <row r="63" spans="1:133" ht="34.5" customHeight="1" thickBot="1" x14ac:dyDescent="0.3">
      <c r="A63" s="18"/>
      <c r="B63" s="7" t="s">
        <v>32</v>
      </c>
      <c r="C63" s="5">
        <v>1</v>
      </c>
      <c r="D63" s="5">
        <v>1</v>
      </c>
      <c r="E63" s="5">
        <v>1</v>
      </c>
      <c r="F63" s="5">
        <v>1</v>
      </c>
      <c r="G63" s="5">
        <v>1</v>
      </c>
      <c r="H63" s="5">
        <v>1</v>
      </c>
      <c r="I63" s="5">
        <v>1</v>
      </c>
      <c r="J63" s="5">
        <v>1</v>
      </c>
      <c r="K63" s="5">
        <v>1</v>
      </c>
      <c r="L63" s="5">
        <v>1</v>
      </c>
      <c r="M63" s="5">
        <v>1</v>
      </c>
      <c r="N63" s="5">
        <v>1</v>
      </c>
      <c r="O63" s="5">
        <v>1</v>
      </c>
      <c r="P63" s="5">
        <v>1</v>
      </c>
      <c r="Q63" s="5">
        <v>1</v>
      </c>
      <c r="R63" s="5">
        <v>1</v>
      </c>
      <c r="S63" s="5">
        <v>1</v>
      </c>
      <c r="T63" s="5">
        <v>1</v>
      </c>
      <c r="U63" s="5">
        <v>1</v>
      </c>
      <c r="V63" s="5">
        <v>1</v>
      </c>
      <c r="W63" s="5">
        <v>1</v>
      </c>
      <c r="X63" s="5">
        <v>1</v>
      </c>
      <c r="Y63" s="5">
        <v>1</v>
      </c>
      <c r="Z63" s="5">
        <v>1</v>
      </c>
      <c r="AA63" s="5">
        <v>1</v>
      </c>
      <c r="AB63" s="5">
        <v>1</v>
      </c>
      <c r="AC63" s="5">
        <v>1</v>
      </c>
      <c r="AD63" s="5">
        <v>1</v>
      </c>
      <c r="AE63" s="5">
        <v>1</v>
      </c>
      <c r="AF63" s="5">
        <v>1</v>
      </c>
      <c r="AG63" s="5">
        <v>1</v>
      </c>
      <c r="AH63" s="5">
        <v>1</v>
      </c>
      <c r="AI63" s="5"/>
      <c r="AJ63" s="5">
        <v>1</v>
      </c>
      <c r="AK63" s="5"/>
      <c r="AL63" s="5"/>
      <c r="AM63" s="5"/>
      <c r="AN63" s="5"/>
      <c r="AO63" s="5">
        <v>1</v>
      </c>
      <c r="AP63" s="5"/>
      <c r="AQ63" s="5"/>
      <c r="AR63" s="5"/>
      <c r="AS63" s="26"/>
      <c r="AT63" s="26"/>
      <c r="AU63" s="26"/>
      <c r="AV63" s="26"/>
      <c r="AW63" s="5"/>
      <c r="AX63" s="5"/>
      <c r="AY63" s="5"/>
      <c r="AZ63" s="5"/>
      <c r="BA63" s="5"/>
      <c r="BB63" s="5"/>
      <c r="BC63" s="5"/>
      <c r="BD63" s="5">
        <v>1</v>
      </c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>
        <v>1</v>
      </c>
      <c r="BV63" s="5">
        <v>1</v>
      </c>
      <c r="BW63" s="5"/>
      <c r="BX63" s="5"/>
      <c r="BY63" s="5"/>
      <c r="BZ63" s="5"/>
      <c r="CA63" s="5"/>
      <c r="CB63" s="5"/>
      <c r="CC63" s="5"/>
      <c r="CD63" s="5"/>
      <c r="CE63" s="5">
        <v>1</v>
      </c>
      <c r="CF63" s="5"/>
      <c r="CG63" s="5"/>
      <c r="CH63" s="5"/>
      <c r="CI63" s="5"/>
      <c r="CJ63" s="5"/>
      <c r="CK63" s="5"/>
      <c r="CL63" s="5"/>
      <c r="CM63" s="5">
        <v>1</v>
      </c>
      <c r="CN63" s="5"/>
      <c r="CO63" s="5"/>
      <c r="CP63" s="5"/>
      <c r="CQ63" s="5"/>
      <c r="CR63" s="5"/>
      <c r="CS63" s="5"/>
      <c r="CT63" s="5"/>
      <c r="CU63" s="5">
        <v>1</v>
      </c>
      <c r="CV63" s="5"/>
      <c r="CW63" s="5"/>
      <c r="CX63" s="5"/>
      <c r="CY63" s="5"/>
      <c r="CZ63" s="5"/>
      <c r="DA63" s="5"/>
      <c r="DB63" s="5"/>
      <c r="DC63" s="5"/>
      <c r="DD63" s="5"/>
      <c r="DE63" s="5">
        <v>1</v>
      </c>
      <c r="DF63" s="5"/>
      <c r="DG63" s="5"/>
      <c r="DH63" s="5"/>
      <c r="DI63" s="5"/>
      <c r="DJ63" s="5"/>
      <c r="DK63" s="5">
        <v>1</v>
      </c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27"/>
      <c r="EA63" s="9">
        <f>SUM(C63:DZ63)</f>
        <v>42</v>
      </c>
      <c r="EB63" s="23">
        <f>EA63/128</f>
        <v>0.328125</v>
      </c>
    </row>
    <row r="64" spans="1:133" x14ac:dyDescent="0.25">
      <c r="B64" s="11"/>
    </row>
    <row r="65" spans="1:132" ht="16.5" thickBot="1" x14ac:dyDescent="0.3"/>
    <row r="66" spans="1:132" x14ac:dyDescent="0.25">
      <c r="A66" s="16" t="s">
        <v>287</v>
      </c>
      <c r="B66" s="6" t="s">
        <v>33</v>
      </c>
      <c r="C66" s="3"/>
      <c r="D66" s="3"/>
      <c r="E66" s="3"/>
      <c r="F66" s="3"/>
      <c r="G66" s="3"/>
      <c r="H66" s="3"/>
      <c r="I66" s="3">
        <v>1</v>
      </c>
      <c r="J66" s="3">
        <v>1</v>
      </c>
      <c r="K66" s="3">
        <v>1</v>
      </c>
      <c r="L66" s="3">
        <v>1</v>
      </c>
      <c r="M66" s="3">
        <v>1</v>
      </c>
      <c r="N66" s="3">
        <v>1</v>
      </c>
      <c r="O66" s="3">
        <v>1</v>
      </c>
      <c r="P66" s="3">
        <v>1</v>
      </c>
      <c r="Q66" s="3">
        <v>1</v>
      </c>
      <c r="R66" s="3">
        <v>1</v>
      </c>
      <c r="S66" s="3">
        <v>1</v>
      </c>
      <c r="T66" s="3">
        <v>1</v>
      </c>
      <c r="U66" s="3">
        <v>1</v>
      </c>
      <c r="V66" s="3">
        <v>1</v>
      </c>
      <c r="W66" s="3">
        <v>1</v>
      </c>
      <c r="X66" s="3">
        <v>1</v>
      </c>
      <c r="Y66" s="3">
        <v>1</v>
      </c>
      <c r="Z66" s="3">
        <v>1</v>
      </c>
      <c r="AA66" s="3">
        <v>1</v>
      </c>
      <c r="AB66" s="3">
        <v>1</v>
      </c>
      <c r="AC66" s="3"/>
      <c r="AD66" s="3"/>
      <c r="AE66" s="3">
        <v>1</v>
      </c>
      <c r="AF66" s="3">
        <v>1</v>
      </c>
      <c r="AG66" s="3"/>
      <c r="AH66" s="3"/>
      <c r="AI66" s="3">
        <v>1</v>
      </c>
      <c r="AJ66" s="3"/>
      <c r="AK66" s="3">
        <v>1</v>
      </c>
      <c r="AL66" s="3"/>
      <c r="AM66" s="3">
        <v>1</v>
      </c>
      <c r="AN66" s="3"/>
      <c r="AO66" s="3"/>
      <c r="AP66" s="3"/>
      <c r="AQ66" s="3"/>
      <c r="AR66" s="3"/>
      <c r="AS66" s="21"/>
      <c r="AT66" s="21">
        <v>1</v>
      </c>
      <c r="AU66" s="21"/>
      <c r="AV66" s="21">
        <v>1</v>
      </c>
      <c r="AW66" s="3"/>
      <c r="AX66" s="3"/>
      <c r="AY66" s="3"/>
      <c r="AZ66" s="3">
        <v>1</v>
      </c>
      <c r="BA66" s="3"/>
      <c r="BB66" s="3">
        <v>1</v>
      </c>
      <c r="BC66" s="3">
        <v>1</v>
      </c>
      <c r="BD66" s="3">
        <v>1</v>
      </c>
      <c r="BE66" s="3">
        <v>1</v>
      </c>
      <c r="BF66" s="3">
        <v>1</v>
      </c>
      <c r="BG66" s="3">
        <v>1</v>
      </c>
      <c r="BH66" s="3">
        <v>1</v>
      </c>
      <c r="BI66" s="3">
        <v>1</v>
      </c>
      <c r="BJ66" s="3">
        <v>1</v>
      </c>
      <c r="BK66" s="3">
        <v>1</v>
      </c>
      <c r="BL66" s="3"/>
      <c r="BM66" s="3"/>
      <c r="BN66" s="3">
        <v>1</v>
      </c>
      <c r="BO66" s="3"/>
      <c r="BP66" s="3">
        <v>1</v>
      </c>
      <c r="BQ66" s="3">
        <v>1</v>
      </c>
      <c r="BR66" s="3">
        <v>1</v>
      </c>
      <c r="BS66" s="3">
        <v>1</v>
      </c>
      <c r="BT66" s="3">
        <v>1</v>
      </c>
      <c r="BU66" s="3"/>
      <c r="BV66" s="3"/>
      <c r="BW66" s="3"/>
      <c r="BX66" s="3">
        <v>1</v>
      </c>
      <c r="BY66" s="3"/>
      <c r="BZ66" s="3"/>
      <c r="CA66" s="3">
        <v>1</v>
      </c>
      <c r="CB66" s="3">
        <v>1</v>
      </c>
      <c r="CC66" s="3"/>
      <c r="CD66" s="3"/>
      <c r="CE66" s="3"/>
      <c r="CF66" s="3">
        <v>1</v>
      </c>
      <c r="CG66" s="3"/>
      <c r="CH66" s="3"/>
      <c r="CI66" s="3"/>
      <c r="CJ66" s="3"/>
      <c r="CK66" s="3"/>
      <c r="CL66" s="3"/>
      <c r="CM66" s="3"/>
      <c r="CN66" s="3">
        <v>1</v>
      </c>
      <c r="CO66" s="3"/>
      <c r="CP66" s="3">
        <v>1</v>
      </c>
      <c r="CQ66" s="3"/>
      <c r="CR66" s="3"/>
      <c r="CS66" s="3">
        <v>1</v>
      </c>
      <c r="CT66" s="3"/>
      <c r="CU66" s="3"/>
      <c r="CV66" s="3">
        <v>1</v>
      </c>
      <c r="CW66" s="3">
        <v>1</v>
      </c>
      <c r="CX66" s="3"/>
      <c r="CY66" s="3">
        <v>1</v>
      </c>
      <c r="CZ66" s="3">
        <v>1</v>
      </c>
      <c r="DA66" s="3">
        <v>1</v>
      </c>
      <c r="DB66" s="3"/>
      <c r="DC66" s="3"/>
      <c r="DD66" s="3"/>
      <c r="DE66" s="3"/>
      <c r="DF66" s="3"/>
      <c r="DG66" s="3"/>
      <c r="DH66" s="3">
        <v>1</v>
      </c>
      <c r="DI66" s="3">
        <v>1</v>
      </c>
      <c r="DJ66" s="3"/>
      <c r="DK66" s="3"/>
      <c r="DL66" s="3">
        <v>1</v>
      </c>
      <c r="DM66" s="3"/>
      <c r="DN66" s="3">
        <v>1</v>
      </c>
      <c r="DO66" s="3">
        <v>1</v>
      </c>
      <c r="DP66" s="3"/>
      <c r="DQ66" s="3">
        <v>1</v>
      </c>
      <c r="DR66" s="3"/>
      <c r="DS66" s="3"/>
      <c r="DT66" s="3"/>
      <c r="DU66" s="3"/>
      <c r="DV66" s="3">
        <v>1</v>
      </c>
      <c r="DW66" s="3"/>
      <c r="DX66" s="3">
        <v>1</v>
      </c>
      <c r="DY66" s="3"/>
      <c r="DZ66" s="22"/>
      <c r="EA66" s="9">
        <f>SUM(C66:DZ66)</f>
        <v>64</v>
      </c>
      <c r="EB66" s="23">
        <f>EA66/128</f>
        <v>0.5</v>
      </c>
    </row>
    <row r="67" spans="1:132" ht="16.5" customHeight="1" x14ac:dyDescent="0.25">
      <c r="A67" s="17"/>
      <c r="B67" s="1" t="s">
        <v>34</v>
      </c>
      <c r="C67" s="2">
        <v>1</v>
      </c>
      <c r="D67" s="2">
        <v>1</v>
      </c>
      <c r="E67" s="2"/>
      <c r="F67" s="2"/>
      <c r="G67" s="2">
        <v>1</v>
      </c>
      <c r="H67" s="2">
        <v>1</v>
      </c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>
        <v>1</v>
      </c>
      <c r="AD67" s="2">
        <v>1</v>
      </c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>
        <v>1</v>
      </c>
      <c r="AQ67" s="2"/>
      <c r="AR67" s="2">
        <v>1</v>
      </c>
      <c r="AS67" s="24">
        <v>1</v>
      </c>
      <c r="AT67" s="24"/>
      <c r="AU67" s="24"/>
      <c r="AV67" s="24"/>
      <c r="AW67" s="2"/>
      <c r="AX67" s="2">
        <v>1</v>
      </c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>
        <v>1</v>
      </c>
      <c r="BN67" s="2"/>
      <c r="BO67" s="2">
        <v>1</v>
      </c>
      <c r="BP67" s="2"/>
      <c r="BQ67" s="2"/>
      <c r="BR67" s="2"/>
      <c r="BS67" s="2"/>
      <c r="BT67" s="2"/>
      <c r="BU67" s="2">
        <v>1</v>
      </c>
      <c r="BV67" s="2"/>
      <c r="BW67" s="2"/>
      <c r="BX67" s="2"/>
      <c r="BY67" s="2">
        <v>1</v>
      </c>
      <c r="BZ67" s="2">
        <v>1</v>
      </c>
      <c r="CA67" s="2"/>
      <c r="CB67" s="2"/>
      <c r="CC67" s="2"/>
      <c r="CD67" s="2">
        <v>1</v>
      </c>
      <c r="CE67" s="2"/>
      <c r="CF67" s="2"/>
      <c r="CG67" s="2">
        <v>1</v>
      </c>
      <c r="CH67" s="2">
        <v>1</v>
      </c>
      <c r="CI67" s="2"/>
      <c r="CJ67" s="2">
        <v>1</v>
      </c>
      <c r="CK67" s="2">
        <v>1</v>
      </c>
      <c r="CL67" s="2">
        <v>1</v>
      </c>
      <c r="CM67" s="2"/>
      <c r="CN67" s="2"/>
      <c r="CO67" s="2">
        <v>1</v>
      </c>
      <c r="CP67" s="2"/>
      <c r="CQ67" s="2">
        <v>1</v>
      </c>
      <c r="CR67" s="2">
        <v>1</v>
      </c>
      <c r="CS67" s="2"/>
      <c r="CT67" s="2">
        <v>1</v>
      </c>
      <c r="CU67" s="2"/>
      <c r="CV67" s="2"/>
      <c r="CW67" s="2"/>
      <c r="CX67" s="2">
        <v>1</v>
      </c>
      <c r="CY67" s="2"/>
      <c r="CZ67" s="2"/>
      <c r="DA67" s="2"/>
      <c r="DB67" s="2">
        <v>1</v>
      </c>
      <c r="DC67" s="2">
        <v>1</v>
      </c>
      <c r="DD67" s="2">
        <v>1</v>
      </c>
      <c r="DE67" s="2"/>
      <c r="DF67" s="2">
        <v>1</v>
      </c>
      <c r="DG67" s="2">
        <v>1</v>
      </c>
      <c r="DH67" s="2"/>
      <c r="DI67" s="2"/>
      <c r="DJ67" s="2"/>
      <c r="DK67" s="2"/>
      <c r="DL67" s="2"/>
      <c r="DM67" s="2">
        <v>1</v>
      </c>
      <c r="DN67" s="2"/>
      <c r="DO67" s="2"/>
      <c r="DP67" s="2">
        <v>1</v>
      </c>
      <c r="DQ67" s="2"/>
      <c r="DR67" s="2"/>
      <c r="DS67" s="2">
        <v>1</v>
      </c>
      <c r="DT67" s="2">
        <v>1</v>
      </c>
      <c r="DU67" s="2"/>
      <c r="DV67" s="2"/>
      <c r="DW67" s="2">
        <v>1</v>
      </c>
      <c r="DX67" s="2"/>
      <c r="DY67" s="2">
        <v>1</v>
      </c>
      <c r="DZ67" s="25">
        <v>1</v>
      </c>
      <c r="EA67" s="9">
        <f>SUM(C67:DZ67)</f>
        <v>38</v>
      </c>
      <c r="EB67" s="23">
        <f t="shared" ref="EB67:EB70" si="9">EA67/128</f>
        <v>0.296875</v>
      </c>
    </row>
    <row r="68" spans="1:132" ht="16.5" customHeight="1" x14ac:dyDescent="0.25">
      <c r="A68" s="17"/>
      <c r="B68" s="1" t="s">
        <v>35</v>
      </c>
      <c r="C68" s="2"/>
      <c r="D68" s="2"/>
      <c r="E68" s="2">
        <v>1</v>
      </c>
      <c r="F68" s="2">
        <v>1</v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>
        <v>1</v>
      </c>
      <c r="AH68" s="2"/>
      <c r="AI68" s="2"/>
      <c r="AJ68" s="2">
        <v>1</v>
      </c>
      <c r="AK68" s="2"/>
      <c r="AL68" s="2">
        <v>1</v>
      </c>
      <c r="AM68" s="2"/>
      <c r="AN68" s="2">
        <v>1</v>
      </c>
      <c r="AO68" s="2"/>
      <c r="AP68" s="2"/>
      <c r="AQ68" s="2">
        <v>1</v>
      </c>
      <c r="AR68" s="2"/>
      <c r="AS68" s="24"/>
      <c r="AT68" s="24"/>
      <c r="AU68" s="24">
        <v>1</v>
      </c>
      <c r="AV68" s="24"/>
      <c r="AW68" s="2">
        <v>1</v>
      </c>
      <c r="AX68" s="2"/>
      <c r="AY68" s="2">
        <v>1</v>
      </c>
      <c r="AZ68" s="2"/>
      <c r="BA68" s="2">
        <v>1</v>
      </c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>
        <v>1</v>
      </c>
      <c r="BM68" s="2"/>
      <c r="BN68" s="2"/>
      <c r="BO68" s="2"/>
      <c r="BP68" s="2"/>
      <c r="BQ68" s="2"/>
      <c r="BR68" s="2"/>
      <c r="BS68" s="2"/>
      <c r="BT68" s="2"/>
      <c r="BU68" s="2"/>
      <c r="BV68" s="2">
        <v>1</v>
      </c>
      <c r="BW68" s="2">
        <v>1</v>
      </c>
      <c r="BX68" s="2"/>
      <c r="BY68" s="2"/>
      <c r="BZ68" s="2"/>
      <c r="CA68" s="2"/>
      <c r="CB68" s="2"/>
      <c r="CC68" s="2">
        <v>1</v>
      </c>
      <c r="CD68" s="2"/>
      <c r="CE68" s="2">
        <v>1</v>
      </c>
      <c r="CF68" s="2"/>
      <c r="CG68" s="2"/>
      <c r="CH68" s="2"/>
      <c r="CI68" s="2">
        <v>1</v>
      </c>
      <c r="CJ68" s="2"/>
      <c r="CK68" s="2"/>
      <c r="CL68" s="2"/>
      <c r="CM68" s="2">
        <v>1</v>
      </c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>
        <v>1</v>
      </c>
      <c r="DF68" s="2"/>
      <c r="DG68" s="2"/>
      <c r="DH68" s="2"/>
      <c r="DI68" s="2"/>
      <c r="DJ68" s="2">
        <v>1</v>
      </c>
      <c r="DK68" s="2">
        <v>1</v>
      </c>
      <c r="DL68" s="2"/>
      <c r="DM68" s="2"/>
      <c r="DN68" s="2"/>
      <c r="DO68" s="2"/>
      <c r="DP68" s="2"/>
      <c r="DQ68" s="2"/>
      <c r="DR68" s="2">
        <v>1</v>
      </c>
      <c r="DS68" s="2"/>
      <c r="DT68" s="2"/>
      <c r="DU68" s="2">
        <v>1</v>
      </c>
      <c r="DV68" s="2"/>
      <c r="DW68" s="2"/>
      <c r="DX68" s="2"/>
      <c r="DY68" s="2"/>
      <c r="DZ68" s="25"/>
      <c r="EA68" s="9">
        <f>SUM(C68:DZ68)</f>
        <v>23</v>
      </c>
      <c r="EB68" s="23">
        <f t="shared" si="9"/>
        <v>0.1796875</v>
      </c>
    </row>
    <row r="69" spans="1:132" ht="16.5" customHeight="1" x14ac:dyDescent="0.25">
      <c r="A69" s="17"/>
      <c r="B69" s="1" t="s">
        <v>36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4"/>
      <c r="AT69" s="24"/>
      <c r="AU69" s="24"/>
      <c r="AV69" s="24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>
        <v>1</v>
      </c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5"/>
      <c r="EA69" s="9">
        <f>SUM(C69:DZ69)</f>
        <v>1</v>
      </c>
      <c r="EB69" s="23">
        <f t="shared" si="9"/>
        <v>7.8125E-3</v>
      </c>
    </row>
    <row r="70" spans="1:132" ht="17.25" customHeight="1" thickBot="1" x14ac:dyDescent="0.3">
      <c r="A70" s="18"/>
      <c r="B70" s="7" t="s">
        <v>37</v>
      </c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>
        <v>1</v>
      </c>
      <c r="AI70" s="5"/>
      <c r="AJ70" s="5"/>
      <c r="AK70" s="5"/>
      <c r="AL70" s="5"/>
      <c r="AM70" s="5"/>
      <c r="AN70" s="5"/>
      <c r="AO70" s="5">
        <v>1</v>
      </c>
      <c r="AP70" s="5"/>
      <c r="AQ70" s="5"/>
      <c r="AR70" s="5"/>
      <c r="AS70" s="26"/>
      <c r="AT70" s="26"/>
      <c r="AU70" s="26"/>
      <c r="AV70" s="26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27"/>
      <c r="EA70" s="9">
        <f>SUM(C70:DZ70)</f>
        <v>2</v>
      </c>
      <c r="EB70" s="23">
        <f t="shared" si="9"/>
        <v>1.5625E-2</v>
      </c>
    </row>
    <row r="71" spans="1:132" ht="16.5" thickBot="1" x14ac:dyDescent="0.3"/>
    <row r="72" spans="1:132" x14ac:dyDescent="0.25">
      <c r="A72" s="16" t="s">
        <v>288</v>
      </c>
      <c r="B72" s="6" t="s">
        <v>38</v>
      </c>
      <c r="C72" s="3">
        <v>1</v>
      </c>
      <c r="D72" s="3"/>
      <c r="E72" s="3"/>
      <c r="F72" s="3">
        <v>1</v>
      </c>
      <c r="G72" s="3"/>
      <c r="H72" s="3">
        <v>1</v>
      </c>
      <c r="I72" s="3"/>
      <c r="J72" s="3">
        <v>1</v>
      </c>
      <c r="K72" s="3">
        <v>1</v>
      </c>
      <c r="L72" s="3"/>
      <c r="M72" s="3">
        <v>1</v>
      </c>
      <c r="N72" s="3"/>
      <c r="O72" s="3"/>
      <c r="P72" s="3"/>
      <c r="Q72" s="3"/>
      <c r="R72" s="3"/>
      <c r="S72" s="3"/>
      <c r="T72" s="3"/>
      <c r="U72" s="3"/>
      <c r="V72" s="3"/>
      <c r="W72" s="3">
        <v>1</v>
      </c>
      <c r="X72" s="3">
        <v>1</v>
      </c>
      <c r="Y72" s="3">
        <v>1</v>
      </c>
      <c r="Z72" s="3">
        <v>1</v>
      </c>
      <c r="AA72" s="3">
        <v>1</v>
      </c>
      <c r="AB72" s="3"/>
      <c r="AC72" s="3"/>
      <c r="AD72" s="3"/>
      <c r="AE72" s="3"/>
      <c r="AF72" s="3"/>
      <c r="AG72" s="3"/>
      <c r="AH72" s="3">
        <v>1</v>
      </c>
      <c r="AI72" s="3">
        <v>1</v>
      </c>
      <c r="AJ72" s="3">
        <v>1</v>
      </c>
      <c r="AK72" s="3"/>
      <c r="AL72" s="3">
        <v>1</v>
      </c>
      <c r="AM72" s="3">
        <v>1</v>
      </c>
      <c r="AN72" s="3">
        <v>1</v>
      </c>
      <c r="AO72" s="3">
        <v>1</v>
      </c>
      <c r="AP72" s="3"/>
      <c r="AQ72" s="3">
        <v>1</v>
      </c>
      <c r="AR72" s="3"/>
      <c r="AS72" s="21">
        <v>1</v>
      </c>
      <c r="AT72" s="21"/>
      <c r="AU72" s="21"/>
      <c r="AV72" s="21"/>
      <c r="AW72" s="3"/>
      <c r="AX72" s="3"/>
      <c r="AY72" s="3"/>
      <c r="AZ72" s="3"/>
      <c r="BA72" s="3"/>
      <c r="BB72" s="3"/>
      <c r="BC72" s="3"/>
      <c r="BD72" s="3"/>
      <c r="BE72" s="3">
        <v>1</v>
      </c>
      <c r="BF72" s="3"/>
      <c r="BG72" s="3"/>
      <c r="BH72" s="3">
        <v>1</v>
      </c>
      <c r="BI72" s="3"/>
      <c r="BJ72" s="3"/>
      <c r="BK72" s="3">
        <v>1</v>
      </c>
      <c r="BL72" s="3">
        <v>1</v>
      </c>
      <c r="BM72" s="3"/>
      <c r="BN72" s="3"/>
      <c r="BO72" s="3">
        <v>1</v>
      </c>
      <c r="BP72" s="3"/>
      <c r="BQ72" s="3"/>
      <c r="BR72" s="3"/>
      <c r="BS72" s="3"/>
      <c r="BT72" s="3"/>
      <c r="BU72" s="3"/>
      <c r="BV72" s="3">
        <v>1</v>
      </c>
      <c r="BW72" s="3">
        <v>1</v>
      </c>
      <c r="BX72" s="3">
        <v>1</v>
      </c>
      <c r="BY72" s="3"/>
      <c r="BZ72" s="3">
        <v>1</v>
      </c>
      <c r="CA72" s="3"/>
      <c r="CB72" s="3"/>
      <c r="CC72" s="3">
        <v>1</v>
      </c>
      <c r="CD72" s="3"/>
      <c r="CE72" s="3">
        <v>1</v>
      </c>
      <c r="CF72" s="3"/>
      <c r="CG72" s="3">
        <v>1</v>
      </c>
      <c r="CH72" s="3">
        <v>1</v>
      </c>
      <c r="CI72" s="3"/>
      <c r="CJ72" s="3"/>
      <c r="CK72" s="3">
        <v>1</v>
      </c>
      <c r="CL72" s="3"/>
      <c r="CM72" s="3">
        <v>1</v>
      </c>
      <c r="CN72" s="3"/>
      <c r="CO72" s="3"/>
      <c r="CP72" s="3">
        <v>1</v>
      </c>
      <c r="CQ72" s="3"/>
      <c r="CR72" s="3"/>
      <c r="CS72" s="3"/>
      <c r="CT72" s="3">
        <v>1</v>
      </c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>
        <v>1</v>
      </c>
      <c r="DI72" s="3">
        <v>1</v>
      </c>
      <c r="DJ72" s="3"/>
      <c r="DK72" s="3">
        <v>1</v>
      </c>
      <c r="DL72" s="3">
        <v>1</v>
      </c>
      <c r="DM72" s="3"/>
      <c r="DN72" s="3"/>
      <c r="DO72" s="3"/>
      <c r="DP72" s="3"/>
      <c r="DQ72" s="3">
        <v>1</v>
      </c>
      <c r="DR72" s="3"/>
      <c r="DS72" s="3"/>
      <c r="DT72" s="3"/>
      <c r="DU72" s="3"/>
      <c r="DV72" s="3"/>
      <c r="DW72" s="3">
        <v>1</v>
      </c>
      <c r="DX72" s="3"/>
      <c r="DY72" s="3"/>
      <c r="DZ72" s="22"/>
      <c r="EA72" s="9">
        <f>SUM(C72:DZ72)</f>
        <v>43</v>
      </c>
      <c r="EB72" s="23">
        <f>EA72/128</f>
        <v>0.3359375</v>
      </c>
    </row>
    <row r="73" spans="1:132" ht="17.25" customHeight="1" thickBot="1" x14ac:dyDescent="0.3">
      <c r="A73" s="18"/>
      <c r="B73" s="7" t="s">
        <v>39</v>
      </c>
      <c r="C73" s="5"/>
      <c r="D73" s="5">
        <v>1</v>
      </c>
      <c r="E73" s="5">
        <v>1</v>
      </c>
      <c r="F73" s="5"/>
      <c r="G73" s="5">
        <v>1</v>
      </c>
      <c r="H73" s="5"/>
      <c r="I73" s="5">
        <v>1</v>
      </c>
      <c r="J73" s="5"/>
      <c r="K73" s="5"/>
      <c r="L73" s="5">
        <v>1</v>
      </c>
      <c r="M73" s="5"/>
      <c r="N73" s="5">
        <v>1</v>
      </c>
      <c r="O73" s="5">
        <v>1</v>
      </c>
      <c r="P73" s="5">
        <v>1</v>
      </c>
      <c r="Q73" s="5">
        <v>1</v>
      </c>
      <c r="R73" s="5">
        <v>1</v>
      </c>
      <c r="S73" s="5">
        <v>1</v>
      </c>
      <c r="T73" s="5">
        <v>1</v>
      </c>
      <c r="U73" s="5">
        <v>1</v>
      </c>
      <c r="V73" s="5">
        <v>1</v>
      </c>
      <c r="W73" s="5"/>
      <c r="X73" s="5"/>
      <c r="Y73" s="5"/>
      <c r="Z73" s="5"/>
      <c r="AA73" s="5"/>
      <c r="AB73" s="5">
        <v>1</v>
      </c>
      <c r="AC73" s="5">
        <v>1</v>
      </c>
      <c r="AD73" s="5">
        <v>1</v>
      </c>
      <c r="AE73" s="5">
        <v>1</v>
      </c>
      <c r="AF73" s="5">
        <v>1</v>
      </c>
      <c r="AG73" s="5">
        <v>1</v>
      </c>
      <c r="AH73" s="5"/>
      <c r="AI73" s="5"/>
      <c r="AJ73" s="5"/>
      <c r="AK73" s="5">
        <v>1</v>
      </c>
      <c r="AL73" s="5"/>
      <c r="AM73" s="5"/>
      <c r="AN73" s="5"/>
      <c r="AO73" s="5"/>
      <c r="AP73" s="5">
        <v>1</v>
      </c>
      <c r="AQ73" s="5"/>
      <c r="AR73" s="5">
        <v>1</v>
      </c>
      <c r="AS73" s="26"/>
      <c r="AT73" s="26">
        <v>1</v>
      </c>
      <c r="AU73" s="26">
        <v>1</v>
      </c>
      <c r="AV73" s="26">
        <v>1</v>
      </c>
      <c r="AW73" s="5">
        <v>1</v>
      </c>
      <c r="AX73" s="5">
        <v>1</v>
      </c>
      <c r="AY73" s="5">
        <v>1</v>
      </c>
      <c r="AZ73" s="5">
        <v>1</v>
      </c>
      <c r="BA73" s="5">
        <v>1</v>
      </c>
      <c r="BB73" s="5">
        <v>1</v>
      </c>
      <c r="BC73" s="5">
        <v>1</v>
      </c>
      <c r="BD73" s="5">
        <v>1</v>
      </c>
      <c r="BE73" s="5"/>
      <c r="BF73" s="5">
        <v>1</v>
      </c>
      <c r="BG73" s="5">
        <v>1</v>
      </c>
      <c r="BH73" s="5"/>
      <c r="BI73" s="5">
        <v>1</v>
      </c>
      <c r="BJ73" s="5">
        <v>1</v>
      </c>
      <c r="BK73" s="5"/>
      <c r="BL73" s="5"/>
      <c r="BM73" s="5">
        <v>1</v>
      </c>
      <c r="BN73" s="5">
        <v>1</v>
      </c>
      <c r="BO73" s="5"/>
      <c r="BP73" s="5">
        <v>1</v>
      </c>
      <c r="BQ73" s="5">
        <v>1</v>
      </c>
      <c r="BR73" s="5">
        <v>1</v>
      </c>
      <c r="BS73" s="5">
        <v>1</v>
      </c>
      <c r="BT73" s="5">
        <v>1</v>
      </c>
      <c r="BU73" s="5">
        <v>1</v>
      </c>
      <c r="BV73" s="5"/>
      <c r="BW73" s="5"/>
      <c r="BX73" s="5"/>
      <c r="BY73" s="5">
        <v>1</v>
      </c>
      <c r="BZ73" s="5"/>
      <c r="CA73" s="5">
        <v>1</v>
      </c>
      <c r="CB73" s="5">
        <v>1</v>
      </c>
      <c r="CC73" s="5"/>
      <c r="CD73" s="5">
        <v>1</v>
      </c>
      <c r="CE73" s="5"/>
      <c r="CF73" s="5">
        <v>1</v>
      </c>
      <c r="CG73" s="5"/>
      <c r="CH73" s="5"/>
      <c r="CI73" s="5">
        <v>1</v>
      </c>
      <c r="CJ73" s="5">
        <v>1</v>
      </c>
      <c r="CK73" s="5"/>
      <c r="CL73" s="5">
        <v>1</v>
      </c>
      <c r="CM73" s="5"/>
      <c r="CN73" s="5">
        <v>1</v>
      </c>
      <c r="CO73" s="5">
        <v>1</v>
      </c>
      <c r="CP73" s="5"/>
      <c r="CQ73" s="5">
        <v>1</v>
      </c>
      <c r="CR73" s="5">
        <v>1</v>
      </c>
      <c r="CS73" s="5">
        <v>1</v>
      </c>
      <c r="CT73" s="5"/>
      <c r="CU73" s="5">
        <v>1</v>
      </c>
      <c r="CV73" s="5">
        <v>1</v>
      </c>
      <c r="CW73" s="5">
        <v>1</v>
      </c>
      <c r="CX73" s="5">
        <v>1</v>
      </c>
      <c r="CY73" s="5">
        <v>1</v>
      </c>
      <c r="CZ73" s="5">
        <v>1</v>
      </c>
      <c r="DA73" s="5">
        <v>1</v>
      </c>
      <c r="DB73" s="5">
        <v>1</v>
      </c>
      <c r="DC73" s="5">
        <v>1</v>
      </c>
      <c r="DD73" s="5">
        <v>1</v>
      </c>
      <c r="DE73" s="5">
        <v>1</v>
      </c>
      <c r="DF73" s="5">
        <v>1</v>
      </c>
      <c r="DG73" s="5">
        <v>1</v>
      </c>
      <c r="DH73" s="5"/>
      <c r="DI73" s="5"/>
      <c r="DJ73" s="5">
        <v>1</v>
      </c>
      <c r="DK73" s="5"/>
      <c r="DL73" s="5"/>
      <c r="DM73" s="5">
        <v>1</v>
      </c>
      <c r="DN73" s="5">
        <v>1</v>
      </c>
      <c r="DO73" s="5">
        <v>1</v>
      </c>
      <c r="DP73" s="5">
        <v>1</v>
      </c>
      <c r="DQ73" s="5"/>
      <c r="DR73" s="5">
        <v>1</v>
      </c>
      <c r="DS73" s="5">
        <v>1</v>
      </c>
      <c r="DT73" s="5">
        <v>1</v>
      </c>
      <c r="DU73" s="5">
        <v>1</v>
      </c>
      <c r="DV73" s="5">
        <v>1</v>
      </c>
      <c r="DW73" s="5"/>
      <c r="DX73" s="5">
        <v>1</v>
      </c>
      <c r="DY73" s="5">
        <v>1</v>
      </c>
      <c r="DZ73" s="27">
        <v>1</v>
      </c>
      <c r="EA73" s="9">
        <f>SUM(C73:DZ73)</f>
        <v>85</v>
      </c>
      <c r="EB73" s="23">
        <f>EA73/128</f>
        <v>0.6640625</v>
      </c>
    </row>
    <row r="74" spans="1:132" ht="16.5" thickBot="1" x14ac:dyDescent="0.3"/>
    <row r="75" spans="1:132" x14ac:dyDescent="0.25">
      <c r="A75" s="16" t="s">
        <v>289</v>
      </c>
      <c r="B75" s="6" t="s">
        <v>40</v>
      </c>
      <c r="C75" s="3"/>
      <c r="D75" s="3"/>
      <c r="E75" s="3"/>
      <c r="F75" s="3"/>
      <c r="G75" s="3"/>
      <c r="H75" s="3"/>
      <c r="I75" s="3"/>
      <c r="J75" s="3"/>
      <c r="K75" s="3">
        <v>1</v>
      </c>
      <c r="L75" s="3">
        <v>1</v>
      </c>
      <c r="M75" s="3"/>
      <c r="N75" s="3"/>
      <c r="O75" s="3"/>
      <c r="P75" s="3">
        <v>1</v>
      </c>
      <c r="Q75" s="3"/>
      <c r="R75" s="3">
        <v>1</v>
      </c>
      <c r="S75" s="3">
        <v>1</v>
      </c>
      <c r="T75" s="3">
        <v>1</v>
      </c>
      <c r="U75" s="3">
        <v>1</v>
      </c>
      <c r="V75" s="3">
        <v>1</v>
      </c>
      <c r="W75" s="3">
        <v>1</v>
      </c>
      <c r="X75" s="3"/>
      <c r="Y75" s="3"/>
      <c r="Z75" s="3"/>
      <c r="AA75" s="3">
        <v>1</v>
      </c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21"/>
      <c r="AT75" s="21">
        <v>1</v>
      </c>
      <c r="AU75" s="21"/>
      <c r="AV75" s="21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>
        <v>1</v>
      </c>
      <c r="DZ75" s="22"/>
      <c r="EA75" s="9">
        <f t="shared" ref="EA75:EA81" si="10">SUM(C75:DZ75)</f>
        <v>12</v>
      </c>
      <c r="EB75" s="23">
        <f>EA75/128</f>
        <v>9.375E-2</v>
      </c>
    </row>
    <row r="76" spans="1:132" ht="16.5" customHeight="1" x14ac:dyDescent="0.25">
      <c r="A76" s="17"/>
      <c r="B76" s="1" t="s">
        <v>41</v>
      </c>
      <c r="C76" s="2"/>
      <c r="D76" s="2"/>
      <c r="E76" s="2"/>
      <c r="F76" s="2">
        <v>1</v>
      </c>
      <c r="G76" s="2">
        <v>1</v>
      </c>
      <c r="H76" s="2">
        <v>1</v>
      </c>
      <c r="I76" s="2">
        <v>1</v>
      </c>
      <c r="J76" s="2">
        <v>1</v>
      </c>
      <c r="K76" s="2"/>
      <c r="L76" s="2"/>
      <c r="M76" s="2"/>
      <c r="N76" s="2">
        <v>1</v>
      </c>
      <c r="O76" s="2">
        <v>1</v>
      </c>
      <c r="P76" s="2"/>
      <c r="Q76" s="2">
        <v>1</v>
      </c>
      <c r="R76" s="2"/>
      <c r="S76" s="2"/>
      <c r="T76" s="2"/>
      <c r="U76" s="2"/>
      <c r="V76" s="2"/>
      <c r="W76" s="2"/>
      <c r="X76" s="2">
        <v>1</v>
      </c>
      <c r="Y76" s="2">
        <v>1</v>
      </c>
      <c r="Z76" s="2">
        <v>1</v>
      </c>
      <c r="AA76" s="2"/>
      <c r="AB76" s="2">
        <v>1</v>
      </c>
      <c r="AC76" s="2">
        <v>1</v>
      </c>
      <c r="AD76" s="2">
        <v>1</v>
      </c>
      <c r="AE76" s="2"/>
      <c r="AF76" s="2"/>
      <c r="AG76" s="2">
        <v>1</v>
      </c>
      <c r="AH76" s="2"/>
      <c r="AI76" s="2"/>
      <c r="AJ76" s="2"/>
      <c r="AK76" s="2">
        <v>1</v>
      </c>
      <c r="AL76" s="2"/>
      <c r="AM76" s="2"/>
      <c r="AN76" s="2"/>
      <c r="AO76" s="2"/>
      <c r="AP76" s="2"/>
      <c r="AQ76" s="2">
        <v>1</v>
      </c>
      <c r="AR76" s="2"/>
      <c r="AS76" s="24"/>
      <c r="AT76" s="24"/>
      <c r="AU76" s="24">
        <v>1</v>
      </c>
      <c r="AV76" s="24">
        <v>1</v>
      </c>
      <c r="AW76" s="2"/>
      <c r="AX76" s="2">
        <v>1</v>
      </c>
      <c r="AY76" s="2">
        <v>1</v>
      </c>
      <c r="AZ76" s="2">
        <v>1</v>
      </c>
      <c r="BA76" s="2"/>
      <c r="BB76" s="2">
        <v>1</v>
      </c>
      <c r="BC76" s="2">
        <v>1</v>
      </c>
      <c r="BD76" s="2">
        <v>1</v>
      </c>
      <c r="BE76" s="2"/>
      <c r="BF76" s="2">
        <v>1</v>
      </c>
      <c r="BG76" s="2">
        <v>1</v>
      </c>
      <c r="BH76" s="2"/>
      <c r="BI76" s="2"/>
      <c r="BJ76" s="2">
        <v>1</v>
      </c>
      <c r="BK76" s="2">
        <v>1</v>
      </c>
      <c r="BL76" s="2">
        <v>1</v>
      </c>
      <c r="BM76" s="2"/>
      <c r="BN76" s="2">
        <v>1</v>
      </c>
      <c r="BO76" s="2"/>
      <c r="BP76" s="2">
        <v>1</v>
      </c>
      <c r="BQ76" s="2"/>
      <c r="BR76" s="2">
        <v>1</v>
      </c>
      <c r="BS76" s="2">
        <v>1</v>
      </c>
      <c r="BT76" s="2">
        <v>1</v>
      </c>
      <c r="BU76" s="2">
        <v>1</v>
      </c>
      <c r="BV76" s="2"/>
      <c r="BW76" s="2"/>
      <c r="BX76" s="2">
        <v>1</v>
      </c>
      <c r="BY76" s="2">
        <v>1</v>
      </c>
      <c r="BZ76" s="2">
        <v>1</v>
      </c>
      <c r="CA76" s="2"/>
      <c r="CB76" s="2"/>
      <c r="CC76" s="2">
        <v>1</v>
      </c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>
        <v>1</v>
      </c>
      <c r="DG76" s="2"/>
      <c r="DH76" s="2"/>
      <c r="DI76" s="2"/>
      <c r="DJ76" s="2">
        <v>1</v>
      </c>
      <c r="DK76" s="2"/>
      <c r="DL76" s="2"/>
      <c r="DM76" s="2"/>
      <c r="DN76" s="2"/>
      <c r="DO76" s="2"/>
      <c r="DP76" s="2"/>
      <c r="DQ76" s="2">
        <v>1</v>
      </c>
      <c r="DR76" s="2"/>
      <c r="DS76" s="2"/>
      <c r="DT76" s="2"/>
      <c r="DU76" s="2">
        <v>1</v>
      </c>
      <c r="DV76" s="2"/>
      <c r="DW76" s="2"/>
      <c r="DX76" s="2">
        <v>1</v>
      </c>
      <c r="DY76" s="2"/>
      <c r="DZ76" s="25"/>
      <c r="EA76" s="9">
        <f t="shared" si="10"/>
        <v>45</v>
      </c>
      <c r="EB76" s="23">
        <f t="shared" ref="EB76:EB81" si="11">EA76/128</f>
        <v>0.3515625</v>
      </c>
    </row>
    <row r="77" spans="1:132" ht="16.5" customHeight="1" x14ac:dyDescent="0.25">
      <c r="A77" s="17"/>
      <c r="B77" s="1" t="s">
        <v>42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>
        <v>1</v>
      </c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>
        <v>1</v>
      </c>
      <c r="AJ77" s="2">
        <v>1</v>
      </c>
      <c r="AK77" s="2"/>
      <c r="AL77" s="2">
        <v>1</v>
      </c>
      <c r="AM77" s="2"/>
      <c r="AN77" s="2">
        <v>1</v>
      </c>
      <c r="AO77" s="2"/>
      <c r="AP77" s="2">
        <v>1</v>
      </c>
      <c r="AQ77" s="2"/>
      <c r="AR77" s="2"/>
      <c r="AS77" s="24"/>
      <c r="AT77" s="24"/>
      <c r="AU77" s="24"/>
      <c r="AV77" s="24"/>
      <c r="AW77" s="2">
        <v>1</v>
      </c>
      <c r="AX77" s="2"/>
      <c r="AY77" s="2"/>
      <c r="AZ77" s="2"/>
      <c r="BA77" s="2">
        <v>1</v>
      </c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>
        <v>1</v>
      </c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>
        <v>1</v>
      </c>
      <c r="DF77" s="2"/>
      <c r="DG77" s="2">
        <v>1</v>
      </c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>
        <v>1</v>
      </c>
      <c r="DW77" s="2">
        <v>1</v>
      </c>
      <c r="DX77" s="2"/>
      <c r="DY77" s="2"/>
      <c r="DZ77" s="25"/>
      <c r="EA77" s="9">
        <f t="shared" si="10"/>
        <v>13</v>
      </c>
      <c r="EB77" s="23">
        <f t="shared" si="11"/>
        <v>0.1015625</v>
      </c>
    </row>
    <row r="78" spans="1:132" ht="16.5" customHeight="1" x14ac:dyDescent="0.25">
      <c r="A78" s="17"/>
      <c r="B78" s="1" t="s">
        <v>43</v>
      </c>
      <c r="C78" s="2">
        <v>1</v>
      </c>
      <c r="D78" s="2">
        <v>1</v>
      </c>
      <c r="E78" s="2">
        <v>1</v>
      </c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>
        <v>1</v>
      </c>
      <c r="AF78" s="2"/>
      <c r="AG78" s="2"/>
      <c r="AH78" s="2">
        <v>1</v>
      </c>
      <c r="AI78" s="2"/>
      <c r="AJ78" s="2"/>
      <c r="AK78" s="2"/>
      <c r="AL78" s="2"/>
      <c r="AM78" s="2">
        <v>1</v>
      </c>
      <c r="AN78" s="2"/>
      <c r="AO78" s="2"/>
      <c r="AP78" s="2"/>
      <c r="AQ78" s="2"/>
      <c r="AR78" s="2">
        <v>1</v>
      </c>
      <c r="AS78" s="24">
        <v>1</v>
      </c>
      <c r="AT78" s="24"/>
      <c r="AU78" s="24"/>
      <c r="AV78" s="24"/>
      <c r="AW78" s="2"/>
      <c r="AX78" s="2"/>
      <c r="AY78" s="2"/>
      <c r="AZ78" s="2"/>
      <c r="BA78" s="2"/>
      <c r="BB78" s="2"/>
      <c r="BC78" s="2"/>
      <c r="BD78" s="2"/>
      <c r="BE78" s="2">
        <v>1</v>
      </c>
      <c r="BF78" s="2"/>
      <c r="BG78" s="2"/>
      <c r="BH78" s="2"/>
      <c r="BI78" s="2">
        <v>1</v>
      </c>
      <c r="BJ78" s="2"/>
      <c r="BK78" s="2"/>
      <c r="BL78" s="2"/>
      <c r="BM78" s="2"/>
      <c r="BN78" s="2"/>
      <c r="BO78" s="2">
        <v>1</v>
      </c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>
        <v>1</v>
      </c>
      <c r="CH78" s="2"/>
      <c r="CI78" s="2">
        <v>1</v>
      </c>
      <c r="CJ78" s="2"/>
      <c r="CK78" s="2"/>
      <c r="CL78" s="2"/>
      <c r="CM78" s="2"/>
      <c r="CN78" s="2"/>
      <c r="CO78" s="2">
        <v>1</v>
      </c>
      <c r="CP78" s="2"/>
      <c r="CQ78" s="2"/>
      <c r="CR78" s="2">
        <v>1</v>
      </c>
      <c r="CS78" s="2">
        <v>1</v>
      </c>
      <c r="CT78" s="2"/>
      <c r="CU78" s="2">
        <v>1</v>
      </c>
      <c r="CV78" s="2"/>
      <c r="CW78" s="2"/>
      <c r="CX78" s="2">
        <v>1</v>
      </c>
      <c r="CY78" s="2"/>
      <c r="CZ78" s="2"/>
      <c r="DA78" s="2"/>
      <c r="DB78" s="2"/>
      <c r="DC78" s="2"/>
      <c r="DD78" s="2"/>
      <c r="DE78" s="2"/>
      <c r="DF78" s="2"/>
      <c r="DG78" s="2"/>
      <c r="DH78" s="2">
        <v>1</v>
      </c>
      <c r="DI78" s="2">
        <v>1</v>
      </c>
      <c r="DJ78" s="2"/>
      <c r="DK78" s="2"/>
      <c r="DL78" s="2"/>
      <c r="DM78" s="2">
        <v>1</v>
      </c>
      <c r="DN78" s="2"/>
      <c r="DO78" s="2">
        <v>1</v>
      </c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5"/>
      <c r="EA78" s="9">
        <f t="shared" si="10"/>
        <v>22</v>
      </c>
      <c r="EB78" s="23">
        <f t="shared" si="11"/>
        <v>0.171875</v>
      </c>
    </row>
    <row r="79" spans="1:132" ht="16.5" customHeight="1" x14ac:dyDescent="0.25">
      <c r="A79" s="17"/>
      <c r="B79" s="1" t="s">
        <v>44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>
        <v>1</v>
      </c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4"/>
      <c r="AT79" s="24"/>
      <c r="AU79" s="24"/>
      <c r="AV79" s="24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>
        <v>1</v>
      </c>
      <c r="BR79" s="2"/>
      <c r="BS79" s="2"/>
      <c r="BT79" s="2"/>
      <c r="BU79" s="2"/>
      <c r="BV79" s="2">
        <v>1</v>
      </c>
      <c r="BW79" s="2"/>
      <c r="BX79" s="2"/>
      <c r="BY79" s="2"/>
      <c r="BZ79" s="2"/>
      <c r="CA79" s="2">
        <v>1</v>
      </c>
      <c r="CB79" s="2"/>
      <c r="CC79" s="2"/>
      <c r="CD79" s="2">
        <v>1</v>
      </c>
      <c r="CE79" s="2">
        <v>1</v>
      </c>
      <c r="CF79" s="2">
        <v>1</v>
      </c>
      <c r="CG79" s="2"/>
      <c r="CH79" s="2">
        <v>1</v>
      </c>
      <c r="CI79" s="2"/>
      <c r="CJ79" s="2">
        <v>1</v>
      </c>
      <c r="CK79" s="2">
        <v>1</v>
      </c>
      <c r="CL79" s="2">
        <v>1</v>
      </c>
      <c r="CM79" s="2"/>
      <c r="CN79" s="2"/>
      <c r="CO79" s="2"/>
      <c r="CP79" s="2"/>
      <c r="CQ79" s="2">
        <v>1</v>
      </c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>
        <v>1</v>
      </c>
      <c r="DL79" s="2"/>
      <c r="DM79" s="2"/>
      <c r="DN79" s="2"/>
      <c r="DO79" s="2"/>
      <c r="DP79" s="2">
        <v>1</v>
      </c>
      <c r="DQ79" s="2"/>
      <c r="DR79" s="2"/>
      <c r="DS79" s="2"/>
      <c r="DT79" s="2"/>
      <c r="DU79" s="2"/>
      <c r="DV79" s="2"/>
      <c r="DW79" s="2"/>
      <c r="DX79" s="2"/>
      <c r="DY79" s="2"/>
      <c r="DZ79" s="25">
        <v>1</v>
      </c>
      <c r="EA79" s="9">
        <f t="shared" si="10"/>
        <v>15</v>
      </c>
      <c r="EB79" s="23">
        <f t="shared" si="11"/>
        <v>0.1171875</v>
      </c>
    </row>
    <row r="80" spans="1:132" ht="16.5" customHeight="1" x14ac:dyDescent="0.25">
      <c r="A80" s="17"/>
      <c r="B80" s="1" t="s">
        <v>45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>
        <v>1</v>
      </c>
      <c r="AP80" s="2"/>
      <c r="AQ80" s="2"/>
      <c r="AR80" s="2"/>
      <c r="AS80" s="24"/>
      <c r="AT80" s="24"/>
      <c r="AU80" s="24"/>
      <c r="AV80" s="24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>
        <v>1</v>
      </c>
      <c r="BI80" s="2"/>
      <c r="BJ80" s="2"/>
      <c r="BK80" s="2"/>
      <c r="BL80" s="2"/>
      <c r="BM80" s="2">
        <v>1</v>
      </c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>
        <v>1</v>
      </c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>
        <v>1</v>
      </c>
      <c r="CN80" s="2">
        <v>1</v>
      </c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>
        <v>1</v>
      </c>
      <c r="DB80" s="2">
        <v>1</v>
      </c>
      <c r="DC80" s="2">
        <v>1</v>
      </c>
      <c r="DD80" s="2">
        <v>1</v>
      </c>
      <c r="DE80" s="2"/>
      <c r="DF80" s="2"/>
      <c r="DG80" s="2"/>
      <c r="DH80" s="2"/>
      <c r="DI80" s="2"/>
      <c r="DJ80" s="2"/>
      <c r="DK80" s="2"/>
      <c r="DL80" s="2">
        <v>1</v>
      </c>
      <c r="DM80" s="2"/>
      <c r="DN80" s="2">
        <v>1</v>
      </c>
      <c r="DO80" s="2"/>
      <c r="DP80" s="2"/>
      <c r="DQ80" s="2"/>
      <c r="DR80" s="2">
        <v>1</v>
      </c>
      <c r="DS80" s="2">
        <v>1</v>
      </c>
      <c r="DT80" s="2">
        <v>1</v>
      </c>
      <c r="DU80" s="2"/>
      <c r="DV80" s="2"/>
      <c r="DW80" s="2"/>
      <c r="DX80" s="2"/>
      <c r="DY80" s="2"/>
      <c r="DZ80" s="25"/>
      <c r="EA80" s="9">
        <f t="shared" si="10"/>
        <v>15</v>
      </c>
      <c r="EB80" s="23">
        <f t="shared" si="11"/>
        <v>0.1171875</v>
      </c>
    </row>
    <row r="81" spans="1:132" ht="17.25" customHeight="1" thickBot="1" x14ac:dyDescent="0.3">
      <c r="A81" s="18"/>
      <c r="B81" s="7" t="s">
        <v>46</v>
      </c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26"/>
      <c r="AT81" s="26"/>
      <c r="AU81" s="26"/>
      <c r="AV81" s="26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>
        <v>1</v>
      </c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>
        <v>1</v>
      </c>
      <c r="CQ81" s="5"/>
      <c r="CR81" s="5"/>
      <c r="CS81" s="5"/>
      <c r="CT81" s="5"/>
      <c r="CU81" s="5"/>
      <c r="CV81" s="5">
        <v>1</v>
      </c>
      <c r="CW81" s="5">
        <v>1</v>
      </c>
      <c r="CX81" s="5"/>
      <c r="CY81" s="5">
        <v>1</v>
      </c>
      <c r="CZ81" s="5">
        <v>1</v>
      </c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27"/>
      <c r="EA81" s="9">
        <f t="shared" si="10"/>
        <v>6</v>
      </c>
      <c r="EB81" s="23">
        <f t="shared" si="11"/>
        <v>4.6875E-2</v>
      </c>
    </row>
    <row r="82" spans="1:132" ht="16.5" thickBot="1" x14ac:dyDescent="0.3"/>
    <row r="83" spans="1:132" x14ac:dyDescent="0.25">
      <c r="A83" s="16" t="s">
        <v>290</v>
      </c>
      <c r="B83" s="6" t="s">
        <v>47</v>
      </c>
      <c r="C83" s="3"/>
      <c r="D83" s="3"/>
      <c r="E83" s="3"/>
      <c r="F83" s="3"/>
      <c r="G83" s="3"/>
      <c r="H83" s="3"/>
      <c r="I83" s="3"/>
      <c r="J83" s="3">
        <v>1</v>
      </c>
      <c r="K83" s="3">
        <v>1</v>
      </c>
      <c r="L83" s="3">
        <v>1</v>
      </c>
      <c r="M83" s="3"/>
      <c r="N83" s="3"/>
      <c r="O83" s="3"/>
      <c r="P83" s="3"/>
      <c r="Q83" s="3">
        <v>1</v>
      </c>
      <c r="R83" s="3">
        <v>1</v>
      </c>
      <c r="S83" s="3">
        <v>1</v>
      </c>
      <c r="T83" s="3">
        <v>1</v>
      </c>
      <c r="U83" s="3">
        <v>1</v>
      </c>
      <c r="V83" s="3">
        <v>1</v>
      </c>
      <c r="W83" s="3">
        <v>1</v>
      </c>
      <c r="X83" s="3">
        <v>1</v>
      </c>
      <c r="Y83" s="3">
        <v>1</v>
      </c>
      <c r="Z83" s="3">
        <v>1</v>
      </c>
      <c r="AA83" s="3">
        <v>1</v>
      </c>
      <c r="AB83" s="3">
        <v>1</v>
      </c>
      <c r="AC83" s="3">
        <v>1</v>
      </c>
      <c r="AD83" s="3">
        <v>1</v>
      </c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21"/>
      <c r="AT83" s="21"/>
      <c r="AU83" s="21"/>
      <c r="AV83" s="21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>
        <v>1</v>
      </c>
      <c r="BI83" s="3"/>
      <c r="BJ83" s="3"/>
      <c r="BK83" s="3"/>
      <c r="BL83" s="3"/>
      <c r="BM83" s="3">
        <v>1</v>
      </c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>
        <v>1</v>
      </c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>
        <v>1</v>
      </c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>
        <v>1</v>
      </c>
      <c r="DM83" s="3"/>
      <c r="DN83" s="3"/>
      <c r="DO83" s="3"/>
      <c r="DP83" s="3"/>
      <c r="DQ83" s="3"/>
      <c r="DR83" s="3">
        <v>1</v>
      </c>
      <c r="DS83" s="3">
        <v>1</v>
      </c>
      <c r="DT83" s="3">
        <v>1</v>
      </c>
      <c r="DU83" s="3"/>
      <c r="DV83" s="3"/>
      <c r="DW83" s="3"/>
      <c r="DX83" s="3"/>
      <c r="DY83" s="3">
        <v>1</v>
      </c>
      <c r="DZ83" s="22"/>
      <c r="EA83" s="9">
        <f t="shared" ref="EA83:EA88" si="12">SUM(C83:DZ83)</f>
        <v>26</v>
      </c>
      <c r="EB83" s="23">
        <f>EA83/128</f>
        <v>0.203125</v>
      </c>
    </row>
    <row r="84" spans="1:132" ht="16.5" customHeight="1" x14ac:dyDescent="0.25">
      <c r="A84" s="17"/>
      <c r="B84" s="1" t="s">
        <v>48</v>
      </c>
      <c r="C84" s="2"/>
      <c r="D84" s="2"/>
      <c r="E84" s="2">
        <v>1</v>
      </c>
      <c r="F84" s="2"/>
      <c r="G84" s="2">
        <v>1</v>
      </c>
      <c r="H84" s="2">
        <v>1</v>
      </c>
      <c r="I84" s="2">
        <v>1</v>
      </c>
      <c r="J84" s="2"/>
      <c r="K84" s="2"/>
      <c r="L84" s="2"/>
      <c r="M84" s="2">
        <v>1</v>
      </c>
      <c r="N84" s="2"/>
      <c r="O84" s="2">
        <v>1</v>
      </c>
      <c r="P84" s="2">
        <v>1</v>
      </c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>
        <v>1</v>
      </c>
      <c r="AF84" s="2"/>
      <c r="AG84" s="2">
        <v>1</v>
      </c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4"/>
      <c r="AT84" s="24">
        <v>1</v>
      </c>
      <c r="AU84" s="24"/>
      <c r="AV84" s="24">
        <v>1</v>
      </c>
      <c r="AW84" s="2"/>
      <c r="AX84" s="2">
        <v>1</v>
      </c>
      <c r="AY84" s="2">
        <v>1</v>
      </c>
      <c r="AZ84" s="2"/>
      <c r="BA84" s="2"/>
      <c r="BB84" s="2">
        <v>1</v>
      </c>
      <c r="BC84" s="2">
        <v>1</v>
      </c>
      <c r="BD84" s="2"/>
      <c r="BE84" s="2"/>
      <c r="BF84" s="2">
        <v>1</v>
      </c>
      <c r="BG84" s="2"/>
      <c r="BH84" s="2"/>
      <c r="BI84" s="2"/>
      <c r="BJ84" s="2">
        <v>1</v>
      </c>
      <c r="BK84" s="2">
        <v>1</v>
      </c>
      <c r="BL84" s="2">
        <v>1</v>
      </c>
      <c r="BM84" s="2"/>
      <c r="BN84" s="2">
        <v>1</v>
      </c>
      <c r="BO84" s="2"/>
      <c r="BP84" s="2"/>
      <c r="BQ84" s="2">
        <v>1</v>
      </c>
      <c r="BR84" s="2">
        <v>1</v>
      </c>
      <c r="BS84" s="2"/>
      <c r="BT84" s="2"/>
      <c r="BU84" s="2">
        <v>1</v>
      </c>
      <c r="BV84" s="2"/>
      <c r="BW84" s="2">
        <v>1</v>
      </c>
      <c r="BX84" s="2"/>
      <c r="BY84" s="2">
        <v>1</v>
      </c>
      <c r="BZ84" s="2">
        <v>1</v>
      </c>
      <c r="CA84" s="2"/>
      <c r="CB84" s="2"/>
      <c r="CC84" s="2">
        <v>1</v>
      </c>
      <c r="CD84" s="2"/>
      <c r="CE84" s="2"/>
      <c r="CF84" s="2"/>
      <c r="CG84" s="2"/>
      <c r="CH84" s="2"/>
      <c r="CI84" s="2"/>
      <c r="CJ84" s="2"/>
      <c r="CK84" s="2"/>
      <c r="CL84" s="2"/>
      <c r="CM84" s="2">
        <v>1</v>
      </c>
      <c r="CN84" s="2"/>
      <c r="CO84" s="2"/>
      <c r="CP84" s="2">
        <v>1</v>
      </c>
      <c r="CQ84" s="2"/>
      <c r="CR84" s="2"/>
      <c r="CS84" s="2"/>
      <c r="CT84" s="2"/>
      <c r="CU84" s="2"/>
      <c r="CV84" s="2">
        <v>1</v>
      </c>
      <c r="CW84" s="2"/>
      <c r="CX84" s="2"/>
      <c r="CY84" s="2">
        <v>1</v>
      </c>
      <c r="CZ84" s="2">
        <v>1</v>
      </c>
      <c r="DA84" s="2">
        <v>1</v>
      </c>
      <c r="DB84" s="2"/>
      <c r="DC84" s="2">
        <v>1</v>
      </c>
      <c r="DD84" s="2"/>
      <c r="DE84" s="2"/>
      <c r="DF84" s="2">
        <v>1</v>
      </c>
      <c r="DG84" s="2"/>
      <c r="DH84" s="2"/>
      <c r="DI84" s="2"/>
      <c r="DJ84" s="2">
        <v>1</v>
      </c>
      <c r="DK84" s="2">
        <v>1</v>
      </c>
      <c r="DL84" s="2"/>
      <c r="DM84" s="2"/>
      <c r="DN84" s="2">
        <v>1</v>
      </c>
      <c r="DO84" s="2"/>
      <c r="DP84" s="2"/>
      <c r="DQ84" s="2"/>
      <c r="DR84" s="2"/>
      <c r="DS84" s="2"/>
      <c r="DT84" s="2"/>
      <c r="DU84" s="2">
        <v>1</v>
      </c>
      <c r="DV84" s="2"/>
      <c r="DW84" s="2"/>
      <c r="DX84" s="2">
        <v>1</v>
      </c>
      <c r="DY84" s="2"/>
      <c r="DZ84" s="25"/>
      <c r="EA84" s="9">
        <f t="shared" si="12"/>
        <v>40</v>
      </c>
      <c r="EB84" s="23">
        <f t="shared" ref="EB84:EB88" si="13">EA84/128</f>
        <v>0.3125</v>
      </c>
    </row>
    <row r="85" spans="1:132" ht="16.5" customHeight="1" x14ac:dyDescent="0.25">
      <c r="A85" s="17"/>
      <c r="B85" s="1" t="s">
        <v>49</v>
      </c>
      <c r="C85" s="2">
        <v>1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>
        <v>1</v>
      </c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>
        <v>1</v>
      </c>
      <c r="AG85" s="2"/>
      <c r="AH85" s="2"/>
      <c r="AI85" s="2"/>
      <c r="AJ85" s="2">
        <v>1</v>
      </c>
      <c r="AK85" s="2"/>
      <c r="AL85" s="2"/>
      <c r="AM85" s="2"/>
      <c r="AN85" s="2"/>
      <c r="AO85" s="2">
        <v>1</v>
      </c>
      <c r="AP85" s="2">
        <v>1</v>
      </c>
      <c r="AQ85" s="2">
        <v>1</v>
      </c>
      <c r="AR85" s="2"/>
      <c r="AS85" s="24">
        <v>1</v>
      </c>
      <c r="AT85" s="24"/>
      <c r="AU85" s="24">
        <v>1</v>
      </c>
      <c r="AV85" s="24"/>
      <c r="AW85" s="2"/>
      <c r="AX85" s="2"/>
      <c r="AY85" s="2"/>
      <c r="AZ85" s="2">
        <v>1</v>
      </c>
      <c r="BA85" s="2"/>
      <c r="BB85" s="2"/>
      <c r="BC85" s="2"/>
      <c r="BD85" s="2">
        <v>1</v>
      </c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>
        <v>1</v>
      </c>
      <c r="BQ85" s="2"/>
      <c r="BR85" s="2"/>
      <c r="BS85" s="2">
        <v>1</v>
      </c>
      <c r="BT85" s="2">
        <v>1</v>
      </c>
      <c r="BU85" s="2"/>
      <c r="BV85" s="2">
        <v>1</v>
      </c>
      <c r="BW85" s="2"/>
      <c r="BX85" s="2">
        <v>1</v>
      </c>
      <c r="BY85" s="2"/>
      <c r="BZ85" s="2"/>
      <c r="CA85" s="2">
        <v>1</v>
      </c>
      <c r="CB85" s="2"/>
      <c r="CC85" s="2"/>
      <c r="CD85" s="2"/>
      <c r="CE85" s="2">
        <v>1</v>
      </c>
      <c r="CF85" s="2">
        <v>1</v>
      </c>
      <c r="CG85" s="2">
        <v>1</v>
      </c>
      <c r="CH85" s="2">
        <v>1</v>
      </c>
      <c r="CI85" s="2"/>
      <c r="CJ85" s="2">
        <v>1</v>
      </c>
      <c r="CK85" s="2">
        <v>1</v>
      </c>
      <c r="CL85" s="2">
        <v>1</v>
      </c>
      <c r="CM85" s="2"/>
      <c r="CN85" s="2"/>
      <c r="CO85" s="2"/>
      <c r="CP85" s="2"/>
      <c r="CQ85" s="2">
        <v>1</v>
      </c>
      <c r="CR85" s="2">
        <v>1</v>
      </c>
      <c r="CS85" s="2">
        <v>1</v>
      </c>
      <c r="CT85" s="2">
        <v>1</v>
      </c>
      <c r="CU85" s="2"/>
      <c r="CV85" s="2"/>
      <c r="CW85" s="2"/>
      <c r="CX85" s="2"/>
      <c r="CY85" s="2"/>
      <c r="CZ85" s="2"/>
      <c r="DA85" s="2"/>
      <c r="DB85" s="2">
        <v>1</v>
      </c>
      <c r="DC85" s="2"/>
      <c r="DD85" s="2">
        <v>1</v>
      </c>
      <c r="DE85" s="2">
        <v>1</v>
      </c>
      <c r="DF85" s="2"/>
      <c r="DG85" s="2"/>
      <c r="DH85" s="2">
        <v>1</v>
      </c>
      <c r="DI85" s="2">
        <v>1</v>
      </c>
      <c r="DJ85" s="2"/>
      <c r="DK85" s="2"/>
      <c r="DL85" s="2"/>
      <c r="DM85" s="2"/>
      <c r="DN85" s="2"/>
      <c r="DO85" s="2">
        <v>1</v>
      </c>
      <c r="DP85" s="2">
        <v>1</v>
      </c>
      <c r="DQ85" s="2">
        <v>1</v>
      </c>
      <c r="DR85" s="2"/>
      <c r="DS85" s="2"/>
      <c r="DT85" s="2"/>
      <c r="DU85" s="2"/>
      <c r="DV85" s="2">
        <v>1</v>
      </c>
      <c r="DW85" s="2">
        <v>1</v>
      </c>
      <c r="DX85" s="2"/>
      <c r="DY85" s="2"/>
      <c r="DZ85" s="25">
        <v>1</v>
      </c>
      <c r="EA85" s="9">
        <f t="shared" si="12"/>
        <v>39</v>
      </c>
      <c r="EB85" s="23">
        <f t="shared" si="13"/>
        <v>0.3046875</v>
      </c>
    </row>
    <row r="86" spans="1:132" ht="16.5" customHeight="1" x14ac:dyDescent="0.25">
      <c r="A86" s="17"/>
      <c r="B86" s="1" t="s">
        <v>50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4"/>
      <c r="AT86" s="24"/>
      <c r="AU86" s="24"/>
      <c r="AV86" s="24"/>
      <c r="AW86" s="2"/>
      <c r="AX86" s="2"/>
      <c r="AY86" s="2"/>
      <c r="AZ86" s="2"/>
      <c r="BA86" s="2">
        <v>1</v>
      </c>
      <c r="BB86" s="2"/>
      <c r="BC86" s="2"/>
      <c r="BD86" s="2"/>
      <c r="BE86" s="2"/>
      <c r="BF86" s="2"/>
      <c r="BG86" s="2">
        <v>1</v>
      </c>
      <c r="BH86" s="2"/>
      <c r="BI86" s="2">
        <v>1</v>
      </c>
      <c r="BJ86" s="2"/>
      <c r="BK86" s="2"/>
      <c r="BL86" s="2"/>
      <c r="BM86" s="2"/>
      <c r="BN86" s="2"/>
      <c r="BO86" s="2">
        <v>1</v>
      </c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>
        <v>1</v>
      </c>
      <c r="CJ86" s="2"/>
      <c r="CK86" s="2"/>
      <c r="CL86" s="2"/>
      <c r="CM86" s="2"/>
      <c r="CN86" s="2">
        <v>1</v>
      </c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>
        <v>1</v>
      </c>
      <c r="DH86" s="2"/>
      <c r="DI86" s="2"/>
      <c r="DJ86" s="2"/>
      <c r="DK86" s="2"/>
      <c r="DL86" s="2"/>
      <c r="DM86" s="2">
        <v>1</v>
      </c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5"/>
      <c r="EA86" s="9">
        <f t="shared" si="12"/>
        <v>8</v>
      </c>
      <c r="EB86" s="23">
        <f t="shared" si="13"/>
        <v>6.25E-2</v>
      </c>
    </row>
    <row r="87" spans="1:132" ht="16.5" customHeight="1" x14ac:dyDescent="0.25">
      <c r="A87" s="17"/>
      <c r="B87" s="1" t="s">
        <v>51</v>
      </c>
      <c r="C87" s="2"/>
      <c r="D87" s="2"/>
      <c r="E87" s="2"/>
      <c r="F87" s="2">
        <v>1</v>
      </c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>
        <v>1</v>
      </c>
      <c r="AI87" s="2">
        <v>1</v>
      </c>
      <c r="AJ87" s="2"/>
      <c r="AK87" s="2">
        <v>1</v>
      </c>
      <c r="AL87" s="2">
        <v>1</v>
      </c>
      <c r="AM87" s="2">
        <v>1</v>
      </c>
      <c r="AN87" s="2">
        <v>1</v>
      </c>
      <c r="AO87" s="2"/>
      <c r="AP87" s="2"/>
      <c r="AQ87" s="2"/>
      <c r="AR87" s="2">
        <v>1</v>
      </c>
      <c r="AS87" s="24"/>
      <c r="AT87" s="24"/>
      <c r="AU87" s="24"/>
      <c r="AV87" s="24"/>
      <c r="AW87" s="2">
        <v>1</v>
      </c>
      <c r="AX87" s="2"/>
      <c r="AY87" s="2"/>
      <c r="AZ87" s="2"/>
      <c r="BA87" s="2"/>
      <c r="BB87" s="2"/>
      <c r="BC87" s="2"/>
      <c r="BD87" s="2"/>
      <c r="BE87" s="2">
        <v>1</v>
      </c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>
        <v>1</v>
      </c>
      <c r="CP87" s="2"/>
      <c r="CQ87" s="2"/>
      <c r="CR87" s="2"/>
      <c r="CS87" s="2"/>
      <c r="CT87" s="2"/>
      <c r="CU87" s="2">
        <v>1</v>
      </c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5"/>
      <c r="EA87" s="9">
        <f t="shared" si="12"/>
        <v>12</v>
      </c>
      <c r="EB87" s="23">
        <f t="shared" si="13"/>
        <v>9.375E-2</v>
      </c>
    </row>
    <row r="88" spans="1:132" ht="17.25" customHeight="1" thickBot="1" x14ac:dyDescent="0.3">
      <c r="A88" s="18"/>
      <c r="B88" s="7" t="s">
        <v>52</v>
      </c>
      <c r="C88" s="5"/>
      <c r="D88" s="5">
        <v>1</v>
      </c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26"/>
      <c r="AT88" s="26"/>
      <c r="AU88" s="26"/>
      <c r="AV88" s="26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>
        <v>1</v>
      </c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>
        <v>1</v>
      </c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27"/>
      <c r="EA88" s="9">
        <f t="shared" si="12"/>
        <v>3</v>
      </c>
      <c r="EB88" s="23">
        <f t="shared" si="13"/>
        <v>2.34375E-2</v>
      </c>
    </row>
    <row r="89" spans="1:132" ht="16.5" thickBot="1" x14ac:dyDescent="0.3"/>
    <row r="90" spans="1:132" x14ac:dyDescent="0.25">
      <c r="A90" s="13" t="s">
        <v>291</v>
      </c>
      <c r="B90" s="6" t="s">
        <v>53</v>
      </c>
      <c r="C90" s="3"/>
      <c r="D90" s="3">
        <v>1</v>
      </c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>
        <v>1</v>
      </c>
      <c r="AI90" s="3"/>
      <c r="AJ90" s="3">
        <v>1</v>
      </c>
      <c r="AK90" s="3">
        <v>1</v>
      </c>
      <c r="AL90" s="3"/>
      <c r="AM90" s="3"/>
      <c r="AN90" s="3">
        <v>1</v>
      </c>
      <c r="AO90" s="3"/>
      <c r="AP90" s="3">
        <v>1</v>
      </c>
      <c r="AQ90" s="3"/>
      <c r="AR90" s="3"/>
      <c r="AS90" s="21"/>
      <c r="AT90" s="21"/>
      <c r="AU90" s="21"/>
      <c r="AV90" s="21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22"/>
      <c r="EA90" s="9">
        <f>SUM(C90:DZ90)</f>
        <v>6</v>
      </c>
      <c r="EB90" s="23">
        <f>EA90/128</f>
        <v>4.6875E-2</v>
      </c>
    </row>
    <row r="91" spans="1:132" ht="16.5" customHeight="1" x14ac:dyDescent="0.25">
      <c r="A91" s="14"/>
      <c r="B91" s="1" t="s">
        <v>54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4"/>
      <c r="AT91" s="24"/>
      <c r="AU91" s="24"/>
      <c r="AV91" s="24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5"/>
      <c r="EB91" s="23">
        <f t="shared" ref="EB91:EB99" si="14">EA91/128</f>
        <v>0</v>
      </c>
    </row>
    <row r="92" spans="1:132" ht="16.5" customHeight="1" x14ac:dyDescent="0.25">
      <c r="A92" s="14"/>
      <c r="B92" s="1" t="s">
        <v>55</v>
      </c>
      <c r="C92" s="2">
        <v>1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4"/>
      <c r="AT92" s="24"/>
      <c r="AU92" s="24"/>
      <c r="AV92" s="24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>
        <v>1</v>
      </c>
      <c r="DX92" s="2"/>
      <c r="DY92" s="2"/>
      <c r="DZ92" s="25"/>
      <c r="EA92" s="9">
        <f t="shared" ref="EA92:EA99" si="15">SUM(C92:DZ92)</f>
        <v>2</v>
      </c>
      <c r="EB92" s="23">
        <f t="shared" si="14"/>
        <v>1.5625E-2</v>
      </c>
    </row>
    <row r="93" spans="1:132" ht="16.5" customHeight="1" x14ac:dyDescent="0.25">
      <c r="A93" s="14"/>
      <c r="B93" s="1" t="s">
        <v>57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>
        <v>1</v>
      </c>
      <c r="AF93" s="2"/>
      <c r="AG93" s="2"/>
      <c r="AH93" s="2"/>
      <c r="AI93" s="2"/>
      <c r="AJ93" s="2"/>
      <c r="AK93" s="2"/>
      <c r="AL93" s="2"/>
      <c r="AM93" s="2"/>
      <c r="AN93" s="2"/>
      <c r="AO93" s="2">
        <v>1</v>
      </c>
      <c r="AP93" s="2"/>
      <c r="AQ93" s="2"/>
      <c r="AR93" s="2"/>
      <c r="AS93" s="24"/>
      <c r="AT93" s="24"/>
      <c r="AU93" s="24"/>
      <c r="AV93" s="24"/>
      <c r="AW93" s="2"/>
      <c r="AX93" s="2"/>
      <c r="AY93" s="2"/>
      <c r="AZ93" s="2"/>
      <c r="BA93" s="2"/>
      <c r="BB93" s="2"/>
      <c r="BC93" s="2">
        <v>1</v>
      </c>
      <c r="BD93" s="2"/>
      <c r="BE93" s="2"/>
      <c r="BF93" s="2"/>
      <c r="BG93" s="2"/>
      <c r="BH93" s="2">
        <v>1</v>
      </c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>
        <v>1</v>
      </c>
      <c r="BX93" s="2"/>
      <c r="BY93" s="2"/>
      <c r="BZ93" s="2"/>
      <c r="CA93" s="2">
        <v>1</v>
      </c>
      <c r="CB93" s="2"/>
      <c r="CC93" s="2"/>
      <c r="CD93" s="2"/>
      <c r="CE93" s="2">
        <v>1</v>
      </c>
      <c r="CF93" s="2">
        <v>1</v>
      </c>
      <c r="CG93" s="2">
        <v>1</v>
      </c>
      <c r="CH93" s="2">
        <v>1</v>
      </c>
      <c r="CI93" s="2"/>
      <c r="CJ93" s="2"/>
      <c r="CK93" s="2">
        <v>1</v>
      </c>
      <c r="CL93" s="2">
        <v>1</v>
      </c>
      <c r="CM93" s="2">
        <v>1</v>
      </c>
      <c r="CN93" s="2"/>
      <c r="CO93" s="2"/>
      <c r="CP93" s="2">
        <v>1</v>
      </c>
      <c r="CQ93" s="2"/>
      <c r="CR93" s="2"/>
      <c r="CS93" s="2"/>
      <c r="CT93" s="2">
        <v>1</v>
      </c>
      <c r="CU93" s="2"/>
      <c r="CV93" s="2">
        <v>1</v>
      </c>
      <c r="CW93" s="2"/>
      <c r="CX93" s="2"/>
      <c r="CY93" s="2">
        <v>1</v>
      </c>
      <c r="CZ93" s="2"/>
      <c r="DA93" s="2">
        <v>1</v>
      </c>
      <c r="DB93" s="2"/>
      <c r="DC93" s="2">
        <v>1</v>
      </c>
      <c r="DD93" s="2"/>
      <c r="DE93" s="2"/>
      <c r="DF93" s="2"/>
      <c r="DG93" s="2"/>
      <c r="DH93" s="2"/>
      <c r="DI93" s="2"/>
      <c r="DJ93" s="2"/>
      <c r="DK93" s="2">
        <v>1</v>
      </c>
      <c r="DL93" s="2"/>
      <c r="DM93" s="2"/>
      <c r="DN93" s="2"/>
      <c r="DO93" s="2"/>
      <c r="DP93" s="2"/>
      <c r="DQ93" s="2"/>
      <c r="DR93" s="2">
        <v>1</v>
      </c>
      <c r="DS93" s="2"/>
      <c r="DT93" s="2"/>
      <c r="DU93" s="2"/>
      <c r="DV93" s="2"/>
      <c r="DW93" s="2"/>
      <c r="DX93" s="2">
        <v>1</v>
      </c>
      <c r="DY93" s="2"/>
      <c r="DZ93" s="25"/>
      <c r="EA93" s="9">
        <f t="shared" si="15"/>
        <v>22</v>
      </c>
      <c r="EB93" s="23">
        <f t="shared" si="14"/>
        <v>0.171875</v>
      </c>
    </row>
    <row r="94" spans="1:132" ht="16.5" customHeight="1" x14ac:dyDescent="0.25">
      <c r="A94" s="14"/>
      <c r="B94" s="1" t="s">
        <v>56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4"/>
      <c r="AT94" s="24"/>
      <c r="AU94" s="24"/>
      <c r="AV94" s="24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>
        <v>1</v>
      </c>
      <c r="CY94" s="2"/>
      <c r="CZ94" s="2">
        <v>1</v>
      </c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5"/>
      <c r="EA94" s="9">
        <f t="shared" si="15"/>
        <v>2</v>
      </c>
      <c r="EB94" s="23">
        <f t="shared" si="14"/>
        <v>1.5625E-2</v>
      </c>
    </row>
    <row r="95" spans="1:132" ht="16.5" customHeight="1" x14ac:dyDescent="0.25">
      <c r="A95" s="14"/>
      <c r="B95" s="1" t="s">
        <v>58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4">
        <v>1</v>
      </c>
      <c r="AT95" s="24"/>
      <c r="AU95" s="24"/>
      <c r="AV95" s="24"/>
      <c r="AW95" s="2">
        <v>1</v>
      </c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>
        <v>1</v>
      </c>
      <c r="BN95" s="2"/>
      <c r="BO95" s="2">
        <v>1</v>
      </c>
      <c r="BP95" s="2"/>
      <c r="BQ95" s="2">
        <v>1</v>
      </c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>
        <v>1</v>
      </c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>
        <v>1</v>
      </c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>
        <v>1</v>
      </c>
      <c r="DQ95" s="2"/>
      <c r="DR95" s="2"/>
      <c r="DS95" s="2"/>
      <c r="DT95" s="2"/>
      <c r="DU95" s="2"/>
      <c r="DV95" s="2"/>
      <c r="DW95" s="2"/>
      <c r="DX95" s="2"/>
      <c r="DY95" s="2"/>
      <c r="DZ95" s="25"/>
      <c r="EA95" s="9">
        <f t="shared" si="15"/>
        <v>8</v>
      </c>
      <c r="EB95" s="23">
        <f t="shared" si="14"/>
        <v>6.25E-2</v>
      </c>
    </row>
    <row r="96" spans="1:132" ht="16.5" customHeight="1" x14ac:dyDescent="0.25">
      <c r="A96" s="14"/>
      <c r="B96" s="1" t="s">
        <v>59</v>
      </c>
      <c r="C96" s="2"/>
      <c r="D96" s="2"/>
      <c r="E96" s="2"/>
      <c r="F96" s="2">
        <v>1</v>
      </c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>
        <v>1</v>
      </c>
      <c r="AJ96" s="2"/>
      <c r="AK96" s="2"/>
      <c r="AL96" s="2">
        <v>1</v>
      </c>
      <c r="AM96" s="2">
        <v>1</v>
      </c>
      <c r="AN96" s="2"/>
      <c r="AO96" s="2"/>
      <c r="AP96" s="2"/>
      <c r="AQ96" s="2">
        <v>1</v>
      </c>
      <c r="AR96" s="2"/>
      <c r="AS96" s="24"/>
      <c r="AT96" s="24"/>
      <c r="AU96" s="24"/>
      <c r="AV96" s="24"/>
      <c r="AW96" s="2"/>
      <c r="AX96" s="2"/>
      <c r="AY96" s="2"/>
      <c r="AZ96" s="2"/>
      <c r="BA96" s="2">
        <v>1</v>
      </c>
      <c r="BB96" s="2"/>
      <c r="BC96" s="2"/>
      <c r="BD96" s="2"/>
      <c r="BE96" s="2"/>
      <c r="BF96" s="2"/>
      <c r="BG96" s="2"/>
      <c r="BH96" s="2"/>
      <c r="BI96" s="2">
        <v>1</v>
      </c>
      <c r="BJ96" s="2"/>
      <c r="BK96" s="2"/>
      <c r="BL96" s="2"/>
      <c r="BM96" s="2"/>
      <c r="BN96" s="2"/>
      <c r="BO96" s="2"/>
      <c r="BP96" s="2">
        <v>1</v>
      </c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>
        <v>1</v>
      </c>
      <c r="CK96" s="2"/>
      <c r="CL96" s="2"/>
      <c r="CM96" s="2"/>
      <c r="CN96" s="2">
        <v>1</v>
      </c>
      <c r="CO96" s="2">
        <v>1</v>
      </c>
      <c r="CP96" s="2"/>
      <c r="CQ96" s="2"/>
      <c r="CR96" s="2"/>
      <c r="CS96" s="2"/>
      <c r="CT96" s="2"/>
      <c r="CU96" s="2">
        <v>1</v>
      </c>
      <c r="CV96" s="2"/>
      <c r="CW96" s="2"/>
      <c r="CX96" s="2"/>
      <c r="CY96" s="2"/>
      <c r="CZ96" s="2"/>
      <c r="DA96" s="2"/>
      <c r="DB96" s="2">
        <v>1</v>
      </c>
      <c r="DC96" s="2"/>
      <c r="DD96" s="2">
        <v>1</v>
      </c>
      <c r="DE96" s="2">
        <v>1</v>
      </c>
      <c r="DF96" s="2"/>
      <c r="DG96" s="2">
        <v>1</v>
      </c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5"/>
      <c r="EA96" s="9">
        <f t="shared" si="15"/>
        <v>16</v>
      </c>
      <c r="EB96" s="23">
        <f t="shared" si="14"/>
        <v>0.125</v>
      </c>
    </row>
    <row r="97" spans="1:132" ht="16.5" customHeight="1" x14ac:dyDescent="0.25">
      <c r="A97" s="14"/>
      <c r="B97" s="1" t="s">
        <v>60</v>
      </c>
      <c r="C97" s="2"/>
      <c r="D97" s="2"/>
      <c r="E97" s="2">
        <v>1</v>
      </c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>
        <v>1</v>
      </c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>
        <v>1</v>
      </c>
      <c r="AS97" s="24"/>
      <c r="AT97" s="24"/>
      <c r="AU97" s="24"/>
      <c r="AV97" s="24"/>
      <c r="AW97" s="2"/>
      <c r="AX97" s="2"/>
      <c r="AY97" s="2"/>
      <c r="AZ97" s="2"/>
      <c r="BA97" s="2"/>
      <c r="BB97" s="2"/>
      <c r="BC97" s="2"/>
      <c r="BD97" s="2"/>
      <c r="BE97" s="2">
        <v>1</v>
      </c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>
        <v>1</v>
      </c>
      <c r="BW97" s="2"/>
      <c r="BX97" s="2">
        <v>1</v>
      </c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>
        <v>1</v>
      </c>
      <c r="CS97" s="2">
        <v>1</v>
      </c>
      <c r="CT97" s="2"/>
      <c r="CU97" s="2"/>
      <c r="CV97" s="2"/>
      <c r="CW97" s="2">
        <v>1</v>
      </c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>
        <v>1</v>
      </c>
      <c r="DI97" s="2">
        <v>1</v>
      </c>
      <c r="DJ97" s="2"/>
      <c r="DK97" s="2"/>
      <c r="DL97" s="2"/>
      <c r="DM97" s="2"/>
      <c r="DN97" s="2">
        <v>1</v>
      </c>
      <c r="DO97" s="2">
        <v>1</v>
      </c>
      <c r="DP97" s="2"/>
      <c r="DQ97" s="2"/>
      <c r="DR97" s="2"/>
      <c r="DS97" s="2"/>
      <c r="DT97" s="2"/>
      <c r="DU97" s="2"/>
      <c r="DV97" s="2">
        <v>1</v>
      </c>
      <c r="DW97" s="2"/>
      <c r="DX97" s="2"/>
      <c r="DY97" s="2"/>
      <c r="DZ97" s="25">
        <v>1</v>
      </c>
      <c r="EA97" s="9">
        <f t="shared" si="15"/>
        <v>15</v>
      </c>
      <c r="EB97" s="23">
        <f t="shared" si="14"/>
        <v>0.1171875</v>
      </c>
    </row>
    <row r="98" spans="1:132" ht="16.5" customHeight="1" x14ac:dyDescent="0.25">
      <c r="A98" s="14"/>
      <c r="B98" s="1" t="s">
        <v>61</v>
      </c>
      <c r="C98" s="2"/>
      <c r="D98" s="2"/>
      <c r="E98" s="2"/>
      <c r="F98" s="2"/>
      <c r="G98" s="2">
        <v>1</v>
      </c>
      <c r="H98" s="2">
        <v>1</v>
      </c>
      <c r="I98" s="2">
        <v>1</v>
      </c>
      <c r="J98" s="2">
        <v>1</v>
      </c>
      <c r="K98" s="2">
        <v>1</v>
      </c>
      <c r="L98" s="2">
        <v>1</v>
      </c>
      <c r="M98" s="2">
        <v>1</v>
      </c>
      <c r="N98" s="2">
        <v>1</v>
      </c>
      <c r="O98" s="2">
        <v>1</v>
      </c>
      <c r="P98" s="2">
        <v>1</v>
      </c>
      <c r="Q98" s="2">
        <v>1</v>
      </c>
      <c r="R98" s="2">
        <v>1</v>
      </c>
      <c r="S98" s="2">
        <v>1</v>
      </c>
      <c r="T98" s="2">
        <v>1</v>
      </c>
      <c r="U98" s="2">
        <v>1</v>
      </c>
      <c r="V98" s="2">
        <v>1</v>
      </c>
      <c r="W98" s="2">
        <v>1</v>
      </c>
      <c r="X98" s="2">
        <v>1</v>
      </c>
      <c r="Y98" s="2">
        <v>1</v>
      </c>
      <c r="Z98" s="2">
        <v>1</v>
      </c>
      <c r="AA98" s="2">
        <v>1</v>
      </c>
      <c r="AB98" s="2">
        <v>1</v>
      </c>
      <c r="AC98" s="2">
        <v>1</v>
      </c>
      <c r="AD98" s="2">
        <v>1</v>
      </c>
      <c r="AE98" s="2"/>
      <c r="AF98" s="2"/>
      <c r="AG98" s="2">
        <v>1</v>
      </c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4"/>
      <c r="AT98" s="24">
        <v>1</v>
      </c>
      <c r="AU98" s="24">
        <v>1</v>
      </c>
      <c r="AV98" s="24">
        <v>1</v>
      </c>
      <c r="AW98" s="2"/>
      <c r="AX98" s="2">
        <v>1</v>
      </c>
      <c r="AY98" s="2">
        <v>1</v>
      </c>
      <c r="AZ98" s="2">
        <v>1</v>
      </c>
      <c r="BA98" s="2"/>
      <c r="BB98" s="2">
        <v>1</v>
      </c>
      <c r="BC98" s="2">
        <v>1</v>
      </c>
      <c r="BD98" s="2">
        <v>1</v>
      </c>
      <c r="BE98" s="2"/>
      <c r="BF98" s="2">
        <v>1</v>
      </c>
      <c r="BG98" s="2">
        <v>1</v>
      </c>
      <c r="BH98" s="2"/>
      <c r="BI98" s="2"/>
      <c r="BJ98" s="2">
        <v>1</v>
      </c>
      <c r="BK98" s="2">
        <v>1</v>
      </c>
      <c r="BL98" s="2">
        <v>1</v>
      </c>
      <c r="BM98" s="2"/>
      <c r="BN98" s="2">
        <v>1</v>
      </c>
      <c r="BO98" s="2"/>
      <c r="BP98" s="2"/>
      <c r="BQ98" s="2"/>
      <c r="BR98" s="2">
        <v>1</v>
      </c>
      <c r="BS98" s="2">
        <v>1</v>
      </c>
      <c r="BT98" s="2">
        <v>1</v>
      </c>
      <c r="BU98" s="2">
        <v>1</v>
      </c>
      <c r="BV98" s="2"/>
      <c r="BW98" s="2"/>
      <c r="BX98" s="2"/>
      <c r="BY98" s="2">
        <v>1</v>
      </c>
      <c r="BZ98" s="2">
        <v>1</v>
      </c>
      <c r="CA98" s="2"/>
      <c r="CB98" s="2">
        <v>1</v>
      </c>
      <c r="CC98" s="2">
        <v>1</v>
      </c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>
        <v>1</v>
      </c>
      <c r="DG98" s="2"/>
      <c r="DH98" s="2"/>
      <c r="DI98" s="2"/>
      <c r="DJ98" s="2">
        <v>1</v>
      </c>
      <c r="DK98" s="2"/>
      <c r="DL98" s="2"/>
      <c r="DM98" s="2"/>
      <c r="DN98" s="2"/>
      <c r="DO98" s="2"/>
      <c r="DP98" s="2"/>
      <c r="DQ98" s="2">
        <v>1</v>
      </c>
      <c r="DR98" s="2"/>
      <c r="DS98" s="2"/>
      <c r="DT98" s="2"/>
      <c r="DU98" s="2">
        <v>1</v>
      </c>
      <c r="DV98" s="2"/>
      <c r="DW98" s="2"/>
      <c r="DX98" s="2"/>
      <c r="DY98" s="2">
        <v>1</v>
      </c>
      <c r="DZ98" s="25"/>
      <c r="EA98" s="9">
        <f t="shared" si="15"/>
        <v>53</v>
      </c>
      <c r="EB98" s="23">
        <f t="shared" si="14"/>
        <v>0.4140625</v>
      </c>
    </row>
    <row r="99" spans="1:132" ht="17.25" customHeight="1" thickBot="1" x14ac:dyDescent="0.3">
      <c r="A99" s="15"/>
      <c r="B99" s="7" t="s">
        <v>12</v>
      </c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26"/>
      <c r="AT99" s="26"/>
      <c r="AU99" s="26"/>
      <c r="AV99" s="26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>
        <v>1</v>
      </c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>
        <v>1</v>
      </c>
      <c r="DM99" s="5" t="s">
        <v>124</v>
      </c>
      <c r="DN99" s="5"/>
      <c r="DO99" s="5"/>
      <c r="DP99" s="5"/>
      <c r="DQ99" s="5"/>
      <c r="DR99" s="5"/>
      <c r="DS99" s="5">
        <v>1</v>
      </c>
      <c r="DT99" s="5">
        <v>1</v>
      </c>
      <c r="DU99" s="5"/>
      <c r="DV99" s="5"/>
      <c r="DW99" s="5"/>
      <c r="DX99" s="5"/>
      <c r="DY99" s="5"/>
      <c r="DZ99" s="27"/>
      <c r="EA99" s="9">
        <f t="shared" si="15"/>
        <v>4</v>
      </c>
      <c r="EB99" s="23">
        <f t="shared" si="14"/>
        <v>3.125E-2</v>
      </c>
    </row>
    <row r="100" spans="1:132" ht="16.5" thickBot="1" x14ac:dyDescent="0.3"/>
    <row r="101" spans="1:132" x14ac:dyDescent="0.25">
      <c r="A101" s="13" t="s">
        <v>292</v>
      </c>
      <c r="B101" s="6" t="s">
        <v>62</v>
      </c>
      <c r="C101" s="3">
        <v>1</v>
      </c>
      <c r="D101" s="3">
        <v>1</v>
      </c>
      <c r="E101" s="3"/>
      <c r="F101" s="3"/>
      <c r="G101" s="3">
        <v>1</v>
      </c>
      <c r="H101" s="3">
        <v>1</v>
      </c>
      <c r="I101" s="3">
        <v>1</v>
      </c>
      <c r="J101" s="3">
        <v>1</v>
      </c>
      <c r="K101" s="3">
        <v>1</v>
      </c>
      <c r="L101" s="3">
        <v>1</v>
      </c>
      <c r="M101" s="3">
        <v>1</v>
      </c>
      <c r="N101" s="3">
        <v>1</v>
      </c>
      <c r="O101" s="3">
        <v>1</v>
      </c>
      <c r="P101" s="3">
        <v>1</v>
      </c>
      <c r="Q101" s="3">
        <v>1</v>
      </c>
      <c r="R101" s="3">
        <v>1</v>
      </c>
      <c r="S101" s="3">
        <v>1</v>
      </c>
      <c r="T101" s="3">
        <v>1</v>
      </c>
      <c r="U101" s="3">
        <v>1</v>
      </c>
      <c r="V101" s="3">
        <v>1</v>
      </c>
      <c r="W101" s="3">
        <v>1</v>
      </c>
      <c r="X101" s="3">
        <v>1</v>
      </c>
      <c r="Y101" s="3">
        <v>1</v>
      </c>
      <c r="Z101" s="3">
        <v>1</v>
      </c>
      <c r="AA101" s="3">
        <v>1</v>
      </c>
      <c r="AB101" s="3">
        <v>1</v>
      </c>
      <c r="AC101" s="3">
        <v>1</v>
      </c>
      <c r="AD101" s="3">
        <v>1</v>
      </c>
      <c r="AE101" s="3"/>
      <c r="AF101" s="3">
        <v>1</v>
      </c>
      <c r="AG101" s="3">
        <v>1</v>
      </c>
      <c r="AH101" s="3">
        <v>1</v>
      </c>
      <c r="AI101" s="3">
        <v>1</v>
      </c>
      <c r="AJ101" s="3">
        <v>1</v>
      </c>
      <c r="AK101" s="3">
        <v>1</v>
      </c>
      <c r="AL101" s="3">
        <v>1</v>
      </c>
      <c r="AM101" s="3">
        <v>1</v>
      </c>
      <c r="AN101" s="3">
        <v>1</v>
      </c>
      <c r="AO101" s="3"/>
      <c r="AP101" s="3">
        <v>1</v>
      </c>
      <c r="AQ101" s="3">
        <v>1</v>
      </c>
      <c r="AR101" s="3"/>
      <c r="AS101" s="21"/>
      <c r="AT101" s="21">
        <v>1</v>
      </c>
      <c r="AU101" s="21">
        <v>1</v>
      </c>
      <c r="AV101" s="21">
        <v>1</v>
      </c>
      <c r="AW101" s="3"/>
      <c r="AX101" s="3">
        <v>1</v>
      </c>
      <c r="AY101" s="3">
        <v>1</v>
      </c>
      <c r="AZ101" s="3">
        <v>1</v>
      </c>
      <c r="BA101" s="3"/>
      <c r="BB101" s="3">
        <v>1</v>
      </c>
      <c r="BC101" s="3">
        <v>1</v>
      </c>
      <c r="BD101" s="3">
        <v>1</v>
      </c>
      <c r="BE101" s="3">
        <v>1</v>
      </c>
      <c r="BF101" s="3">
        <v>1</v>
      </c>
      <c r="BG101" s="3">
        <v>1</v>
      </c>
      <c r="BH101" s="3"/>
      <c r="BI101" s="3"/>
      <c r="BJ101" s="3">
        <v>1</v>
      </c>
      <c r="BK101" s="3">
        <v>1</v>
      </c>
      <c r="BL101" s="3">
        <v>1</v>
      </c>
      <c r="BM101" s="3"/>
      <c r="BN101" s="3">
        <v>1</v>
      </c>
      <c r="BO101" s="3"/>
      <c r="BP101" s="3">
        <v>1</v>
      </c>
      <c r="BQ101" s="3"/>
      <c r="BR101" s="3">
        <v>1</v>
      </c>
      <c r="BS101" s="3">
        <v>1</v>
      </c>
      <c r="BT101" s="3">
        <v>1</v>
      </c>
      <c r="BU101" s="3">
        <v>1</v>
      </c>
      <c r="BV101" s="3">
        <v>1</v>
      </c>
      <c r="BW101" s="3"/>
      <c r="BX101" s="3"/>
      <c r="BY101" s="3">
        <v>1</v>
      </c>
      <c r="BZ101" s="3">
        <v>1</v>
      </c>
      <c r="CA101" s="3"/>
      <c r="CB101" s="3">
        <v>1</v>
      </c>
      <c r="CC101" s="3">
        <v>1</v>
      </c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>
        <v>1</v>
      </c>
      <c r="CP101" s="3"/>
      <c r="CQ101" s="3"/>
      <c r="CR101" s="3"/>
      <c r="CS101" s="3"/>
      <c r="CT101" s="3"/>
      <c r="CU101" s="3">
        <v>1</v>
      </c>
      <c r="CV101" s="3"/>
      <c r="CW101" s="3"/>
      <c r="CX101" s="3">
        <v>1</v>
      </c>
      <c r="CY101" s="3"/>
      <c r="CZ101" s="3"/>
      <c r="DA101" s="3"/>
      <c r="DB101" s="3"/>
      <c r="DC101" s="3"/>
      <c r="DD101" s="3">
        <v>1</v>
      </c>
      <c r="DE101" s="3">
        <v>1</v>
      </c>
      <c r="DF101" s="3">
        <v>1</v>
      </c>
      <c r="DG101" s="3"/>
      <c r="DH101" s="3"/>
      <c r="DI101" s="3"/>
      <c r="DJ101" s="3">
        <v>1</v>
      </c>
      <c r="DK101" s="3">
        <v>1</v>
      </c>
      <c r="DL101" s="3"/>
      <c r="DM101" s="3"/>
      <c r="DN101" s="3"/>
      <c r="DO101" s="3"/>
      <c r="DP101" s="3"/>
      <c r="DQ101" s="3">
        <v>1</v>
      </c>
      <c r="DR101" s="3"/>
      <c r="DS101" s="3"/>
      <c r="DT101" s="3"/>
      <c r="DU101" s="3">
        <v>1</v>
      </c>
      <c r="DV101" s="3"/>
      <c r="DW101" s="3"/>
      <c r="DX101" s="3">
        <v>1</v>
      </c>
      <c r="DY101" s="3">
        <v>1</v>
      </c>
      <c r="DZ101" s="22"/>
      <c r="EA101" s="9">
        <f>SUM(C101:DZ101)</f>
        <v>75</v>
      </c>
      <c r="EB101" s="23">
        <f>EA101/128</f>
        <v>0.5859375</v>
      </c>
    </row>
    <row r="102" spans="1:132" x14ac:dyDescent="0.25">
      <c r="A102" s="14"/>
      <c r="B102" s="1" t="s">
        <v>63</v>
      </c>
      <c r="C102" s="2"/>
      <c r="D102" s="2"/>
      <c r="E102" s="2">
        <v>1</v>
      </c>
      <c r="F102" s="2">
        <v>1</v>
      </c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>
        <v>1</v>
      </c>
      <c r="AF102" s="2"/>
      <c r="AG102" s="2"/>
      <c r="AH102" s="2"/>
      <c r="AI102" s="2"/>
      <c r="AJ102" s="2"/>
      <c r="AK102" s="2"/>
      <c r="AL102" s="2"/>
      <c r="AM102" s="2"/>
      <c r="AN102" s="2"/>
      <c r="AO102" s="2">
        <v>1</v>
      </c>
      <c r="AP102" s="2"/>
      <c r="AQ102" s="2"/>
      <c r="AR102" s="2">
        <v>1</v>
      </c>
      <c r="AS102" s="24">
        <v>1</v>
      </c>
      <c r="AT102" s="24"/>
      <c r="AU102" s="24"/>
      <c r="AV102" s="24"/>
      <c r="AW102" s="2">
        <v>1</v>
      </c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>
        <v>1</v>
      </c>
      <c r="BI102" s="2"/>
      <c r="BJ102" s="2"/>
      <c r="BK102" s="2"/>
      <c r="BL102" s="2"/>
      <c r="BM102" s="2">
        <v>1</v>
      </c>
      <c r="BN102" s="2"/>
      <c r="BO102" s="2">
        <v>1</v>
      </c>
      <c r="BP102" s="2"/>
      <c r="BQ102" s="2">
        <v>1</v>
      </c>
      <c r="BR102" s="2"/>
      <c r="BS102" s="2"/>
      <c r="BT102" s="2"/>
      <c r="BU102" s="2"/>
      <c r="BV102" s="2"/>
      <c r="BW102" s="2"/>
      <c r="BX102" s="2">
        <v>1</v>
      </c>
      <c r="BY102" s="2"/>
      <c r="BZ102" s="2"/>
      <c r="CA102" s="2">
        <v>1</v>
      </c>
      <c r="CB102" s="2"/>
      <c r="CC102" s="2"/>
      <c r="CD102" s="2">
        <v>1</v>
      </c>
      <c r="CE102" s="2">
        <v>1</v>
      </c>
      <c r="CF102" s="2">
        <v>1</v>
      </c>
      <c r="CG102" s="2">
        <v>1</v>
      </c>
      <c r="CH102" s="2">
        <v>1</v>
      </c>
      <c r="CI102" s="2">
        <v>1</v>
      </c>
      <c r="CJ102" s="2">
        <v>1</v>
      </c>
      <c r="CK102" s="2">
        <v>1</v>
      </c>
      <c r="CL102" s="2"/>
      <c r="CM102" s="2">
        <v>1</v>
      </c>
      <c r="CN102" s="2">
        <v>1</v>
      </c>
      <c r="CO102" s="2"/>
      <c r="CP102" s="2">
        <v>1</v>
      </c>
      <c r="CQ102" s="2">
        <v>1</v>
      </c>
      <c r="CR102" s="2">
        <v>1</v>
      </c>
      <c r="CS102" s="2">
        <v>1</v>
      </c>
      <c r="CT102" s="2">
        <v>1</v>
      </c>
      <c r="CU102" s="2"/>
      <c r="CV102" s="2">
        <v>1</v>
      </c>
      <c r="CW102" s="2">
        <v>1</v>
      </c>
      <c r="CX102" s="2"/>
      <c r="CY102" s="2">
        <v>1</v>
      </c>
      <c r="CZ102" s="2">
        <v>1</v>
      </c>
      <c r="DA102" s="2">
        <v>1</v>
      </c>
      <c r="DB102" s="2">
        <v>1</v>
      </c>
      <c r="DC102" s="2">
        <v>1</v>
      </c>
      <c r="DD102" s="2"/>
      <c r="DE102" s="2"/>
      <c r="DF102" s="2"/>
      <c r="DG102" s="2">
        <v>1</v>
      </c>
      <c r="DH102" s="2">
        <v>1</v>
      </c>
      <c r="DI102" s="2">
        <v>1</v>
      </c>
      <c r="DJ102" s="2"/>
      <c r="DK102" s="2"/>
      <c r="DL102" s="2">
        <v>1</v>
      </c>
      <c r="DM102" s="2">
        <v>1</v>
      </c>
      <c r="DN102" s="2">
        <v>1</v>
      </c>
      <c r="DO102" s="2">
        <v>1</v>
      </c>
      <c r="DP102" s="2">
        <v>1</v>
      </c>
      <c r="DQ102" s="2"/>
      <c r="DR102" s="24">
        <v>1</v>
      </c>
      <c r="DS102" s="24">
        <v>1</v>
      </c>
      <c r="DT102" s="24">
        <v>1</v>
      </c>
      <c r="DU102" s="2"/>
      <c r="DV102" s="2">
        <v>1</v>
      </c>
      <c r="DW102" s="2">
        <v>1</v>
      </c>
      <c r="DX102" s="2"/>
      <c r="DY102" s="2"/>
      <c r="DZ102" s="25">
        <v>1</v>
      </c>
      <c r="EA102" s="9">
        <f>SUM(C102:DZ102)</f>
        <v>49</v>
      </c>
      <c r="EB102" s="23">
        <f t="shared" ref="EB102:EB104" si="16">EA102/128</f>
        <v>0.3828125</v>
      </c>
    </row>
    <row r="103" spans="1:132" x14ac:dyDescent="0.25">
      <c r="A103" s="14"/>
      <c r="B103" s="1" t="s">
        <v>64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4"/>
      <c r="AT103" s="24"/>
      <c r="AU103" s="24"/>
      <c r="AV103" s="24"/>
      <c r="AW103" s="2"/>
      <c r="AX103" s="2"/>
      <c r="AY103" s="2"/>
      <c r="AZ103" s="2"/>
      <c r="BA103" s="2">
        <v>1</v>
      </c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>
        <v>1</v>
      </c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>
        <v>1</v>
      </c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5"/>
      <c r="EA103" s="9">
        <f>SUM(C103:DZ103)</f>
        <v>3</v>
      </c>
      <c r="EB103" s="23">
        <f t="shared" si="16"/>
        <v>2.34375E-2</v>
      </c>
    </row>
    <row r="104" spans="1:132" ht="16.5" thickBot="1" x14ac:dyDescent="0.3">
      <c r="A104" s="15"/>
      <c r="B104" s="7" t="s">
        <v>12</v>
      </c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26"/>
      <c r="AT104" s="26"/>
      <c r="AU104" s="26"/>
      <c r="AV104" s="26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>
        <v>1</v>
      </c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27"/>
      <c r="EA104" s="9">
        <f>SUM(C104:DZ104)</f>
        <v>1</v>
      </c>
      <c r="EB104" s="23">
        <f t="shared" si="16"/>
        <v>7.8125E-3</v>
      </c>
    </row>
    <row r="105" spans="1:132" ht="16.5" thickBot="1" x14ac:dyDescent="0.3"/>
    <row r="106" spans="1:132" x14ac:dyDescent="0.25">
      <c r="A106" s="16" t="s">
        <v>293</v>
      </c>
      <c r="B106" s="6" t="s">
        <v>65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21"/>
      <c r="AT106" s="21"/>
      <c r="AU106" s="21"/>
      <c r="AV106" s="21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22"/>
      <c r="EB106" s="23">
        <f>EA106/128</f>
        <v>0</v>
      </c>
    </row>
    <row r="107" spans="1:132" x14ac:dyDescent="0.25">
      <c r="A107" s="17"/>
      <c r="B107" s="1" t="s">
        <v>66</v>
      </c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4"/>
      <c r="AT107" s="24"/>
      <c r="AU107" s="24"/>
      <c r="AV107" s="24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5"/>
      <c r="EB107" s="23">
        <f t="shared" ref="EB107:EB126" si="17">EA107/128</f>
        <v>0</v>
      </c>
    </row>
    <row r="108" spans="1:132" x14ac:dyDescent="0.25">
      <c r="A108" s="17"/>
      <c r="B108" s="1" t="s">
        <v>67</v>
      </c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4"/>
      <c r="AT108" s="24"/>
      <c r="AU108" s="24"/>
      <c r="AV108" s="24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5"/>
      <c r="EB108" s="23">
        <f t="shared" si="17"/>
        <v>0</v>
      </c>
    </row>
    <row r="109" spans="1:132" x14ac:dyDescent="0.25">
      <c r="A109" s="17"/>
      <c r="B109" s="1" t="s">
        <v>68</v>
      </c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>
        <v>1</v>
      </c>
      <c r="AN109" s="2"/>
      <c r="AO109" s="2"/>
      <c r="AP109" s="2"/>
      <c r="AQ109" s="2"/>
      <c r="AR109" s="2"/>
      <c r="AS109" s="24"/>
      <c r="AT109" s="24"/>
      <c r="AU109" s="24"/>
      <c r="AV109" s="24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5"/>
      <c r="EA109" s="9">
        <f>SUM(C109:DZ109)</f>
        <v>1</v>
      </c>
      <c r="EB109" s="23">
        <f t="shared" si="17"/>
        <v>7.8125E-3</v>
      </c>
    </row>
    <row r="110" spans="1:132" x14ac:dyDescent="0.25">
      <c r="A110" s="17"/>
      <c r="B110" s="1" t="s">
        <v>69</v>
      </c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4"/>
      <c r="AT110" s="24"/>
      <c r="AU110" s="24"/>
      <c r="AV110" s="24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>
        <v>1</v>
      </c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5"/>
      <c r="EA110" s="9">
        <f>SUM(C110:DZ110)</f>
        <v>1</v>
      </c>
      <c r="EB110" s="23">
        <f t="shared" si="17"/>
        <v>7.8125E-3</v>
      </c>
    </row>
    <row r="111" spans="1:132" x14ac:dyDescent="0.25">
      <c r="A111" s="17"/>
      <c r="B111" s="1" t="s">
        <v>70</v>
      </c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>
        <v>1</v>
      </c>
      <c r="AL111" s="2"/>
      <c r="AM111" s="2"/>
      <c r="AN111" s="2"/>
      <c r="AO111" s="2"/>
      <c r="AP111" s="2"/>
      <c r="AQ111" s="2"/>
      <c r="AR111" s="2"/>
      <c r="AS111" s="24"/>
      <c r="AT111" s="24"/>
      <c r="AU111" s="24"/>
      <c r="AV111" s="24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5"/>
      <c r="EA111" s="9">
        <f>SUM(C111:DZ111)</f>
        <v>1</v>
      </c>
      <c r="EB111" s="23">
        <f t="shared" si="17"/>
        <v>7.8125E-3</v>
      </c>
    </row>
    <row r="112" spans="1:132" x14ac:dyDescent="0.25">
      <c r="A112" s="17"/>
      <c r="B112" s="1" t="s">
        <v>71</v>
      </c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4"/>
      <c r="AT112" s="24"/>
      <c r="AU112" s="24"/>
      <c r="AV112" s="24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5"/>
      <c r="EB112" s="23">
        <f t="shared" si="17"/>
        <v>0</v>
      </c>
    </row>
    <row r="113" spans="1:132" x14ac:dyDescent="0.25">
      <c r="A113" s="17"/>
      <c r="B113" s="1" t="s">
        <v>72</v>
      </c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4"/>
      <c r="AT113" s="24"/>
      <c r="AU113" s="24"/>
      <c r="AV113" s="24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5"/>
      <c r="EB113" s="23">
        <f t="shared" si="17"/>
        <v>0</v>
      </c>
    </row>
    <row r="114" spans="1:132" x14ac:dyDescent="0.25">
      <c r="A114" s="17"/>
      <c r="B114" s="1" t="s">
        <v>73</v>
      </c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4"/>
      <c r="AT114" s="24"/>
      <c r="AU114" s="24"/>
      <c r="AV114" s="24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5"/>
      <c r="EB114" s="23">
        <f t="shared" si="17"/>
        <v>0</v>
      </c>
    </row>
    <row r="115" spans="1:132" x14ac:dyDescent="0.25">
      <c r="A115" s="17"/>
      <c r="B115" s="1" t="s">
        <v>74</v>
      </c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4"/>
      <c r="AT115" s="24"/>
      <c r="AU115" s="24"/>
      <c r="AV115" s="24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5"/>
      <c r="EB115" s="23">
        <f t="shared" si="17"/>
        <v>0</v>
      </c>
    </row>
    <row r="116" spans="1:132" x14ac:dyDescent="0.25">
      <c r="A116" s="17"/>
      <c r="B116" s="1" t="s">
        <v>75</v>
      </c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4"/>
      <c r="AT116" s="24"/>
      <c r="AU116" s="24"/>
      <c r="AV116" s="24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5"/>
      <c r="EB116" s="23">
        <f t="shared" si="17"/>
        <v>0</v>
      </c>
    </row>
    <row r="117" spans="1:132" x14ac:dyDescent="0.25">
      <c r="A117" s="17"/>
      <c r="B117" s="1" t="s">
        <v>76</v>
      </c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4"/>
      <c r="AT117" s="24"/>
      <c r="AU117" s="24"/>
      <c r="AV117" s="24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5"/>
      <c r="EB117" s="23">
        <f t="shared" si="17"/>
        <v>0</v>
      </c>
    </row>
    <row r="118" spans="1:132" x14ac:dyDescent="0.25">
      <c r="A118" s="17"/>
      <c r="B118" s="1" t="s">
        <v>77</v>
      </c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4"/>
      <c r="AT118" s="24"/>
      <c r="AU118" s="24"/>
      <c r="AV118" s="24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5"/>
      <c r="EB118" s="23">
        <f t="shared" si="17"/>
        <v>0</v>
      </c>
    </row>
    <row r="119" spans="1:132" x14ac:dyDescent="0.25">
      <c r="A119" s="17"/>
      <c r="B119" s="1" t="s">
        <v>78</v>
      </c>
      <c r="C119" s="2">
        <v>1</v>
      </c>
      <c r="D119" s="2"/>
      <c r="E119" s="2">
        <v>1</v>
      </c>
      <c r="F119" s="2">
        <v>1</v>
      </c>
      <c r="G119" s="2"/>
      <c r="H119" s="2"/>
      <c r="I119" s="2"/>
      <c r="J119" s="2">
        <v>1</v>
      </c>
      <c r="K119" s="2">
        <v>1</v>
      </c>
      <c r="L119" s="2">
        <v>1</v>
      </c>
      <c r="M119" s="2">
        <v>1</v>
      </c>
      <c r="N119" s="2">
        <v>1</v>
      </c>
      <c r="O119" s="2"/>
      <c r="P119" s="2">
        <v>1</v>
      </c>
      <c r="Q119" s="2">
        <v>1</v>
      </c>
      <c r="R119" s="2">
        <v>1</v>
      </c>
      <c r="S119" s="2">
        <v>1</v>
      </c>
      <c r="T119" s="2">
        <v>1</v>
      </c>
      <c r="U119" s="2">
        <v>1</v>
      </c>
      <c r="V119" s="2">
        <v>1</v>
      </c>
      <c r="W119" s="2">
        <v>1</v>
      </c>
      <c r="X119" s="2">
        <v>1</v>
      </c>
      <c r="Y119" s="2">
        <v>1</v>
      </c>
      <c r="Z119" s="2">
        <v>1</v>
      </c>
      <c r="AA119" s="2">
        <v>1</v>
      </c>
      <c r="AB119" s="2">
        <v>1</v>
      </c>
      <c r="AC119" s="2">
        <v>1</v>
      </c>
      <c r="AD119" s="2">
        <v>1</v>
      </c>
      <c r="AE119" s="2">
        <v>1</v>
      </c>
      <c r="AF119" s="2">
        <v>1</v>
      </c>
      <c r="AG119" s="2"/>
      <c r="AH119" s="2"/>
      <c r="AI119" s="2">
        <v>1</v>
      </c>
      <c r="AJ119" s="2">
        <v>1</v>
      </c>
      <c r="AK119" s="2"/>
      <c r="AL119" s="2"/>
      <c r="AM119" s="2"/>
      <c r="AN119" s="2">
        <v>1</v>
      </c>
      <c r="AO119" s="2">
        <v>1</v>
      </c>
      <c r="AP119" s="2">
        <v>1</v>
      </c>
      <c r="AQ119" s="2">
        <v>1</v>
      </c>
      <c r="AR119" s="2">
        <v>1</v>
      </c>
      <c r="AS119" s="24">
        <v>1</v>
      </c>
      <c r="AT119" s="24">
        <v>1</v>
      </c>
      <c r="AU119" s="24">
        <v>1</v>
      </c>
      <c r="AV119" s="24"/>
      <c r="AW119" s="2">
        <v>1</v>
      </c>
      <c r="AX119" s="2"/>
      <c r="AY119" s="2">
        <v>1</v>
      </c>
      <c r="AZ119" s="2">
        <v>1</v>
      </c>
      <c r="BA119" s="2"/>
      <c r="BB119" s="2"/>
      <c r="BC119" s="2"/>
      <c r="BD119" s="2">
        <v>1</v>
      </c>
      <c r="BE119" s="2">
        <v>1</v>
      </c>
      <c r="BF119" s="2">
        <v>1</v>
      </c>
      <c r="BG119" s="2"/>
      <c r="BH119" s="2"/>
      <c r="BI119" s="2"/>
      <c r="BJ119" s="2">
        <v>1</v>
      </c>
      <c r="BK119" s="2"/>
      <c r="BL119" s="2"/>
      <c r="BM119" s="2"/>
      <c r="BN119" s="2"/>
      <c r="BO119" s="2">
        <v>1</v>
      </c>
      <c r="BP119" s="2">
        <v>1</v>
      </c>
      <c r="BQ119" s="2"/>
      <c r="BR119" s="2">
        <v>1</v>
      </c>
      <c r="BS119" s="2">
        <v>1</v>
      </c>
      <c r="BT119" s="2">
        <v>1</v>
      </c>
      <c r="BU119" s="2"/>
      <c r="BV119" s="2">
        <v>1</v>
      </c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>
        <v>1</v>
      </c>
      <c r="CI119" s="2"/>
      <c r="CJ119" s="2">
        <v>1</v>
      </c>
      <c r="CK119" s="2">
        <v>1</v>
      </c>
      <c r="CL119" s="2">
        <v>1</v>
      </c>
      <c r="CM119" s="2"/>
      <c r="CN119" s="2">
        <v>1</v>
      </c>
      <c r="CO119" s="2">
        <v>1</v>
      </c>
      <c r="CP119" s="2">
        <v>1</v>
      </c>
      <c r="CQ119" s="2">
        <v>1</v>
      </c>
      <c r="CR119" s="2"/>
      <c r="CS119" s="2">
        <v>1</v>
      </c>
      <c r="CT119" s="2"/>
      <c r="CU119" s="2">
        <v>1</v>
      </c>
      <c r="CV119" s="2">
        <v>1</v>
      </c>
      <c r="CW119" s="2">
        <v>1</v>
      </c>
      <c r="CX119" s="2">
        <v>1</v>
      </c>
      <c r="CY119" s="2">
        <v>1</v>
      </c>
      <c r="CZ119" s="2">
        <v>1</v>
      </c>
      <c r="DA119" s="2">
        <v>1</v>
      </c>
      <c r="DB119" s="2">
        <v>1</v>
      </c>
      <c r="DC119" s="2">
        <v>1</v>
      </c>
      <c r="DD119" s="2">
        <v>1</v>
      </c>
      <c r="DE119" s="2"/>
      <c r="DF119" s="2">
        <v>1</v>
      </c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>
        <v>1</v>
      </c>
      <c r="DR119" s="2"/>
      <c r="DS119" s="2"/>
      <c r="DT119" s="2"/>
      <c r="DU119" s="2"/>
      <c r="DV119" s="2"/>
      <c r="DW119" s="2"/>
      <c r="DX119" s="2"/>
      <c r="DY119" s="2"/>
      <c r="DZ119" s="25"/>
      <c r="EA119" s="9">
        <f>SUM(C119:DZ119)</f>
        <v>69</v>
      </c>
      <c r="EB119" s="23">
        <f t="shared" si="17"/>
        <v>0.5390625</v>
      </c>
    </row>
    <row r="120" spans="1:132" x14ac:dyDescent="0.25">
      <c r="A120" s="17"/>
      <c r="B120" s="1" t="s">
        <v>79</v>
      </c>
      <c r="C120" s="2"/>
      <c r="D120" s="2">
        <v>1</v>
      </c>
      <c r="E120" s="2"/>
      <c r="F120" s="2"/>
      <c r="G120" s="2">
        <v>1</v>
      </c>
      <c r="H120" s="2">
        <v>1</v>
      </c>
      <c r="I120" s="2">
        <v>1</v>
      </c>
      <c r="J120" s="2"/>
      <c r="K120" s="2"/>
      <c r="L120" s="2"/>
      <c r="M120" s="2"/>
      <c r="N120" s="2"/>
      <c r="O120" s="2">
        <v>1</v>
      </c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>
        <v>1</v>
      </c>
      <c r="AH120" s="2">
        <v>1</v>
      </c>
      <c r="AI120" s="2"/>
      <c r="AJ120" s="2"/>
      <c r="AK120" s="2"/>
      <c r="AL120" s="2">
        <v>1</v>
      </c>
      <c r="AM120" s="2"/>
      <c r="AN120" s="2"/>
      <c r="AO120" s="2"/>
      <c r="AP120" s="2"/>
      <c r="AQ120" s="2"/>
      <c r="AR120" s="2"/>
      <c r="AS120" s="24"/>
      <c r="AT120" s="24"/>
      <c r="AU120" s="24"/>
      <c r="AV120" s="24">
        <v>1</v>
      </c>
      <c r="AW120" s="2"/>
      <c r="AX120" s="2">
        <v>1</v>
      </c>
      <c r="AY120" s="2"/>
      <c r="AZ120" s="2"/>
      <c r="BA120" s="2">
        <v>1</v>
      </c>
      <c r="BB120" s="2">
        <v>1</v>
      </c>
      <c r="BC120" s="2">
        <v>1</v>
      </c>
      <c r="BD120" s="2"/>
      <c r="BE120" s="2"/>
      <c r="BF120" s="2"/>
      <c r="BG120" s="2">
        <v>1</v>
      </c>
      <c r="BH120" s="2">
        <v>1</v>
      </c>
      <c r="BI120" s="2">
        <v>1</v>
      </c>
      <c r="BJ120" s="2"/>
      <c r="BK120" s="2">
        <v>1</v>
      </c>
      <c r="BL120" s="2">
        <v>1</v>
      </c>
      <c r="BM120" s="2">
        <v>1</v>
      </c>
      <c r="BN120" s="2">
        <v>1</v>
      </c>
      <c r="BO120" s="2"/>
      <c r="BP120" s="2"/>
      <c r="BQ120" s="2">
        <v>1</v>
      </c>
      <c r="BR120" s="2"/>
      <c r="BS120" s="2"/>
      <c r="BT120" s="2"/>
      <c r="BU120" s="2">
        <v>1</v>
      </c>
      <c r="BV120" s="2"/>
      <c r="BW120" s="2">
        <v>1</v>
      </c>
      <c r="BX120" s="2"/>
      <c r="BY120" s="2">
        <v>1</v>
      </c>
      <c r="BZ120" s="2">
        <v>1</v>
      </c>
      <c r="CA120" s="2">
        <v>1</v>
      </c>
      <c r="CB120" s="2"/>
      <c r="CC120" s="2">
        <v>1</v>
      </c>
      <c r="CD120" s="2">
        <v>1</v>
      </c>
      <c r="CE120" s="2">
        <v>1</v>
      </c>
      <c r="CF120" s="2">
        <v>1</v>
      </c>
      <c r="CG120" s="2">
        <v>1</v>
      </c>
      <c r="CH120" s="2"/>
      <c r="CI120" s="2">
        <v>1</v>
      </c>
      <c r="CJ120" s="2"/>
      <c r="CK120" s="2"/>
      <c r="CL120" s="2"/>
      <c r="CM120" s="2">
        <v>1</v>
      </c>
      <c r="CN120" s="2"/>
      <c r="CO120" s="2"/>
      <c r="CP120" s="2"/>
      <c r="CQ120" s="2"/>
      <c r="CR120" s="2">
        <v>1</v>
      </c>
      <c r="CS120" s="2"/>
      <c r="CT120" s="2">
        <v>1</v>
      </c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>
        <v>1</v>
      </c>
      <c r="DF120" s="2"/>
      <c r="DG120" s="2">
        <v>1</v>
      </c>
      <c r="DH120" s="2">
        <v>1</v>
      </c>
      <c r="DI120" s="2">
        <v>1</v>
      </c>
      <c r="DJ120" s="2">
        <v>1</v>
      </c>
      <c r="DK120" s="2">
        <v>1</v>
      </c>
      <c r="DL120" s="2">
        <v>1</v>
      </c>
      <c r="DM120" s="2">
        <v>1</v>
      </c>
      <c r="DN120" s="2">
        <v>1</v>
      </c>
      <c r="DO120" s="2">
        <v>1</v>
      </c>
      <c r="DP120" s="2">
        <v>1</v>
      </c>
      <c r="DQ120" s="2"/>
      <c r="DR120" s="24">
        <v>1</v>
      </c>
      <c r="DS120" s="24">
        <v>1</v>
      </c>
      <c r="DT120" s="24">
        <v>1</v>
      </c>
      <c r="DU120" s="24">
        <v>1</v>
      </c>
      <c r="DV120" s="2">
        <v>1</v>
      </c>
      <c r="DW120" s="2">
        <v>1</v>
      </c>
      <c r="DX120" s="2">
        <v>1</v>
      </c>
      <c r="DY120" s="2">
        <v>1</v>
      </c>
      <c r="DZ120" s="25">
        <v>1</v>
      </c>
      <c r="EA120" s="9">
        <f>SUM(C120:DZ120)</f>
        <v>55</v>
      </c>
      <c r="EB120" s="23">
        <f t="shared" si="17"/>
        <v>0.4296875</v>
      </c>
    </row>
    <row r="121" spans="1:132" x14ac:dyDescent="0.25">
      <c r="A121" s="17"/>
      <c r="B121" s="1" t="s">
        <v>80</v>
      </c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4"/>
      <c r="AT121" s="24"/>
      <c r="AU121" s="24"/>
      <c r="AV121" s="24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>
        <v>1</v>
      </c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5"/>
      <c r="EA121" s="9">
        <f>SUM(C121:DZ121)</f>
        <v>1</v>
      </c>
      <c r="EB121" s="23">
        <f t="shared" si="17"/>
        <v>7.8125E-3</v>
      </c>
    </row>
    <row r="122" spans="1:132" x14ac:dyDescent="0.25">
      <c r="A122" s="17"/>
      <c r="B122" s="1" t="s">
        <v>81</v>
      </c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4"/>
      <c r="AT122" s="24"/>
      <c r="AU122" s="24"/>
      <c r="AV122" s="24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5"/>
      <c r="EB122" s="23">
        <f t="shared" si="17"/>
        <v>0</v>
      </c>
    </row>
    <row r="123" spans="1:132" x14ac:dyDescent="0.25">
      <c r="A123" s="17"/>
      <c r="B123" s="1" t="s">
        <v>82</v>
      </c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4"/>
      <c r="AT123" s="24"/>
      <c r="AU123" s="24"/>
      <c r="AV123" s="24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5"/>
      <c r="EB123" s="23">
        <f t="shared" si="17"/>
        <v>0</v>
      </c>
    </row>
    <row r="124" spans="1:132" x14ac:dyDescent="0.25">
      <c r="A124" s="17"/>
      <c r="B124" s="1" t="s">
        <v>83</v>
      </c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4"/>
      <c r="AT124" s="24"/>
      <c r="AU124" s="24"/>
      <c r="AV124" s="24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5"/>
      <c r="EB124" s="23">
        <f t="shared" si="17"/>
        <v>0</v>
      </c>
    </row>
    <row r="125" spans="1:132" x14ac:dyDescent="0.25">
      <c r="A125" s="17"/>
      <c r="B125" s="1" t="s">
        <v>84</v>
      </c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4"/>
      <c r="AT125" s="24"/>
      <c r="AU125" s="24"/>
      <c r="AV125" s="24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5"/>
      <c r="EB125" s="23">
        <f t="shared" si="17"/>
        <v>0</v>
      </c>
    </row>
    <row r="126" spans="1:132" ht="16.5" thickBot="1" x14ac:dyDescent="0.3">
      <c r="A126" s="18"/>
      <c r="B126" s="7" t="s">
        <v>85</v>
      </c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26"/>
      <c r="AT126" s="26"/>
      <c r="AU126" s="26"/>
      <c r="AV126" s="26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27"/>
      <c r="EB126" s="23">
        <f t="shared" si="17"/>
        <v>0</v>
      </c>
    </row>
    <row r="127" spans="1:132" ht="16.5" thickBot="1" x14ac:dyDescent="0.3"/>
    <row r="128" spans="1:132" ht="15.75" customHeight="1" x14ac:dyDescent="0.25">
      <c r="A128" s="16" t="s">
        <v>294</v>
      </c>
      <c r="B128" s="6" t="s">
        <v>86</v>
      </c>
      <c r="C128" s="3">
        <v>1</v>
      </c>
      <c r="D128" s="3">
        <v>1</v>
      </c>
      <c r="E128" s="3">
        <v>1</v>
      </c>
      <c r="F128" s="3">
        <v>1</v>
      </c>
      <c r="G128" s="3">
        <v>1</v>
      </c>
      <c r="H128" s="3">
        <v>1</v>
      </c>
      <c r="I128" s="3">
        <v>1</v>
      </c>
      <c r="J128" s="3">
        <v>1</v>
      </c>
      <c r="K128" s="3">
        <v>1</v>
      </c>
      <c r="L128" s="3">
        <v>1</v>
      </c>
      <c r="M128" s="3">
        <v>1</v>
      </c>
      <c r="N128" s="3">
        <v>1</v>
      </c>
      <c r="O128" s="3">
        <v>1</v>
      </c>
      <c r="P128" s="3">
        <v>1</v>
      </c>
      <c r="Q128" s="3">
        <v>1</v>
      </c>
      <c r="R128" s="3">
        <v>1</v>
      </c>
      <c r="S128" s="3">
        <v>1</v>
      </c>
      <c r="T128" s="3">
        <v>1</v>
      </c>
      <c r="U128" s="3">
        <v>1</v>
      </c>
      <c r="V128" s="3">
        <v>1</v>
      </c>
      <c r="W128" s="3">
        <v>1</v>
      </c>
      <c r="X128" s="3">
        <v>1</v>
      </c>
      <c r="Y128" s="3">
        <v>1</v>
      </c>
      <c r="Z128" s="3">
        <v>1</v>
      </c>
      <c r="AA128" s="3">
        <v>1</v>
      </c>
      <c r="AB128" s="3">
        <v>1</v>
      </c>
      <c r="AC128" s="3">
        <v>1</v>
      </c>
      <c r="AD128" s="3">
        <v>1</v>
      </c>
      <c r="AE128" s="3">
        <v>1</v>
      </c>
      <c r="AF128" s="3">
        <v>1</v>
      </c>
      <c r="AG128" s="3">
        <v>1</v>
      </c>
      <c r="AH128" s="3">
        <v>1</v>
      </c>
      <c r="AI128" s="3">
        <v>1</v>
      </c>
      <c r="AJ128" s="3">
        <v>1</v>
      </c>
      <c r="AK128" s="3">
        <v>1</v>
      </c>
      <c r="AL128" s="3">
        <v>1</v>
      </c>
      <c r="AM128" s="3">
        <v>1</v>
      </c>
      <c r="AN128" s="3">
        <v>1</v>
      </c>
      <c r="AO128" s="3">
        <v>1</v>
      </c>
      <c r="AP128" s="3">
        <v>1</v>
      </c>
      <c r="AQ128" s="3">
        <v>1</v>
      </c>
      <c r="AR128" s="3">
        <v>1</v>
      </c>
      <c r="AS128" s="21">
        <v>1</v>
      </c>
      <c r="AT128" s="21">
        <v>1</v>
      </c>
      <c r="AU128" s="21">
        <v>1</v>
      </c>
      <c r="AV128" s="21">
        <v>1</v>
      </c>
      <c r="AW128" s="3">
        <v>1</v>
      </c>
      <c r="AX128" s="3">
        <v>1</v>
      </c>
      <c r="AY128" s="3">
        <v>1</v>
      </c>
      <c r="AZ128" s="3">
        <v>1</v>
      </c>
      <c r="BA128" s="3">
        <v>1</v>
      </c>
      <c r="BB128" s="3">
        <v>1</v>
      </c>
      <c r="BC128" s="3">
        <v>1</v>
      </c>
      <c r="BD128" s="3">
        <v>1</v>
      </c>
      <c r="BE128" s="3">
        <v>1</v>
      </c>
      <c r="BF128" s="3">
        <v>1</v>
      </c>
      <c r="BG128" s="3">
        <v>1</v>
      </c>
      <c r="BH128" s="3">
        <v>1</v>
      </c>
      <c r="BI128" s="3">
        <v>1</v>
      </c>
      <c r="BJ128" s="3">
        <v>1</v>
      </c>
      <c r="BK128" s="3">
        <v>1</v>
      </c>
      <c r="BL128" s="3">
        <v>1</v>
      </c>
      <c r="BM128" s="3">
        <v>1</v>
      </c>
      <c r="BN128" s="3">
        <v>1</v>
      </c>
      <c r="BO128" s="3">
        <v>1</v>
      </c>
      <c r="BP128" s="3">
        <v>1</v>
      </c>
      <c r="BQ128" s="3">
        <v>1</v>
      </c>
      <c r="BR128" s="3">
        <v>1</v>
      </c>
      <c r="BS128" s="3">
        <v>1</v>
      </c>
      <c r="BT128" s="3">
        <v>1</v>
      </c>
      <c r="BU128" s="3">
        <v>1</v>
      </c>
      <c r="BV128" s="3">
        <v>1</v>
      </c>
      <c r="BW128" s="3">
        <v>1</v>
      </c>
      <c r="BX128" s="3">
        <v>1</v>
      </c>
      <c r="BY128" s="3">
        <v>1</v>
      </c>
      <c r="BZ128" s="3">
        <v>1</v>
      </c>
      <c r="CA128" s="3">
        <v>1</v>
      </c>
      <c r="CB128" s="3">
        <v>1</v>
      </c>
      <c r="CC128" s="3">
        <v>1</v>
      </c>
      <c r="CD128" s="3">
        <v>1</v>
      </c>
      <c r="CE128" s="3">
        <v>1</v>
      </c>
      <c r="CF128" s="3">
        <v>1</v>
      </c>
      <c r="CG128" s="3">
        <v>1</v>
      </c>
      <c r="CH128" s="3">
        <v>1</v>
      </c>
      <c r="CI128" s="3">
        <v>1</v>
      </c>
      <c r="CJ128" s="3">
        <v>1</v>
      </c>
      <c r="CK128" s="3">
        <v>1</v>
      </c>
      <c r="CL128" s="3">
        <v>1</v>
      </c>
      <c r="CM128" s="3">
        <v>1</v>
      </c>
      <c r="CN128" s="3">
        <v>1</v>
      </c>
      <c r="CO128" s="3">
        <v>1</v>
      </c>
      <c r="CP128" s="3">
        <v>1</v>
      </c>
      <c r="CQ128" s="3">
        <v>1</v>
      </c>
      <c r="CR128" s="3">
        <v>1</v>
      </c>
      <c r="CS128" s="3">
        <v>1</v>
      </c>
      <c r="CT128" s="3">
        <v>1</v>
      </c>
      <c r="CU128" s="3">
        <v>1</v>
      </c>
      <c r="CV128" s="3">
        <v>1</v>
      </c>
      <c r="CW128" s="3">
        <v>1</v>
      </c>
      <c r="CX128" s="3">
        <v>1</v>
      </c>
      <c r="CY128" s="3">
        <v>1</v>
      </c>
      <c r="CZ128" s="3">
        <v>1</v>
      </c>
      <c r="DA128" s="3">
        <v>1</v>
      </c>
      <c r="DB128" s="3">
        <v>1</v>
      </c>
      <c r="DC128" s="3">
        <v>1</v>
      </c>
      <c r="DD128" s="3">
        <v>1</v>
      </c>
      <c r="DE128" s="3">
        <v>1</v>
      </c>
      <c r="DF128" s="3">
        <v>1</v>
      </c>
      <c r="DG128" s="3">
        <v>1</v>
      </c>
      <c r="DH128" s="3">
        <v>1</v>
      </c>
      <c r="DI128" s="3">
        <v>1</v>
      </c>
      <c r="DJ128" s="3">
        <v>1</v>
      </c>
      <c r="DK128" s="3">
        <v>1</v>
      </c>
      <c r="DL128" s="3">
        <v>1</v>
      </c>
      <c r="DM128" s="3">
        <v>1</v>
      </c>
      <c r="DN128" s="3">
        <v>1</v>
      </c>
      <c r="DO128" s="3">
        <v>1</v>
      </c>
      <c r="DP128" s="3">
        <v>1</v>
      </c>
      <c r="DQ128" s="3">
        <v>1</v>
      </c>
      <c r="DR128" s="3">
        <v>1</v>
      </c>
      <c r="DS128" s="3">
        <v>1</v>
      </c>
      <c r="DT128" s="3">
        <v>1</v>
      </c>
      <c r="DU128" s="3">
        <v>1</v>
      </c>
      <c r="DV128" s="3">
        <v>1</v>
      </c>
      <c r="DW128" s="3">
        <v>1</v>
      </c>
      <c r="DX128" s="3">
        <v>1</v>
      </c>
      <c r="DY128" s="3">
        <v>1</v>
      </c>
      <c r="DZ128" s="22">
        <v>1</v>
      </c>
      <c r="EA128" s="9">
        <f>SUM(C128:DZ128)</f>
        <v>128</v>
      </c>
      <c r="EB128" s="23">
        <f>EA128/128</f>
        <v>1</v>
      </c>
    </row>
    <row r="129" spans="1:133" ht="16.5" customHeight="1" x14ac:dyDescent="0.25">
      <c r="A129" s="17"/>
      <c r="B129" s="1" t="s">
        <v>87</v>
      </c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4"/>
      <c r="AT129" s="24"/>
      <c r="AU129" s="24"/>
      <c r="AV129" s="24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5"/>
      <c r="EB129" s="23">
        <f t="shared" ref="EB129:EB138" si="18">EA129/128</f>
        <v>0</v>
      </c>
    </row>
    <row r="130" spans="1:133" ht="16.5" customHeight="1" x14ac:dyDescent="0.25">
      <c r="A130" s="17"/>
      <c r="B130" s="1" t="s">
        <v>88</v>
      </c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4"/>
      <c r="AT130" s="24"/>
      <c r="AU130" s="24"/>
      <c r="AV130" s="24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5"/>
      <c r="EB130" s="23">
        <f t="shared" si="18"/>
        <v>0</v>
      </c>
    </row>
    <row r="131" spans="1:133" ht="16.5" customHeight="1" x14ac:dyDescent="0.25">
      <c r="A131" s="17"/>
      <c r="B131" s="1" t="s">
        <v>89</v>
      </c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4"/>
      <c r="AT131" s="24"/>
      <c r="AU131" s="24"/>
      <c r="AV131" s="24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5"/>
      <c r="EB131" s="23">
        <f t="shared" si="18"/>
        <v>0</v>
      </c>
    </row>
    <row r="132" spans="1:133" ht="16.5" customHeight="1" x14ac:dyDescent="0.25">
      <c r="A132" s="17"/>
      <c r="B132" s="1" t="s">
        <v>90</v>
      </c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4"/>
      <c r="AT132" s="24"/>
      <c r="AU132" s="24"/>
      <c r="AV132" s="24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5"/>
      <c r="EB132" s="23">
        <f t="shared" si="18"/>
        <v>0</v>
      </c>
    </row>
    <row r="133" spans="1:133" ht="16.5" customHeight="1" x14ac:dyDescent="0.25">
      <c r="A133" s="17"/>
      <c r="B133" s="1" t="s">
        <v>91</v>
      </c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4"/>
      <c r="AT133" s="24"/>
      <c r="AU133" s="24"/>
      <c r="AV133" s="24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5"/>
      <c r="EB133" s="23">
        <f t="shared" si="18"/>
        <v>0</v>
      </c>
    </row>
    <row r="134" spans="1:133" ht="16.5" customHeight="1" x14ac:dyDescent="0.25">
      <c r="A134" s="17"/>
      <c r="B134" s="1" t="s">
        <v>92</v>
      </c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4"/>
      <c r="AT134" s="24"/>
      <c r="AU134" s="24"/>
      <c r="AV134" s="24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5"/>
      <c r="EB134" s="23">
        <f t="shared" si="18"/>
        <v>0</v>
      </c>
    </row>
    <row r="135" spans="1:133" ht="16.5" customHeight="1" x14ac:dyDescent="0.25">
      <c r="A135" s="17"/>
      <c r="B135" s="1" t="s">
        <v>93</v>
      </c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4"/>
      <c r="AT135" s="24"/>
      <c r="AU135" s="24"/>
      <c r="AV135" s="24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5"/>
      <c r="EB135" s="23">
        <f t="shared" si="18"/>
        <v>0</v>
      </c>
    </row>
    <row r="136" spans="1:133" ht="16.5" customHeight="1" x14ac:dyDescent="0.25">
      <c r="A136" s="17"/>
      <c r="B136" s="1" t="s">
        <v>94</v>
      </c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4"/>
      <c r="AT136" s="24"/>
      <c r="AU136" s="24"/>
      <c r="AV136" s="24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5"/>
      <c r="EB136" s="23">
        <f t="shared" si="18"/>
        <v>0</v>
      </c>
    </row>
    <row r="137" spans="1:133" ht="16.5" customHeight="1" x14ac:dyDescent="0.25">
      <c r="A137" s="17"/>
      <c r="B137" s="1" t="s">
        <v>95</v>
      </c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4"/>
      <c r="AT137" s="24"/>
      <c r="AU137" s="24"/>
      <c r="AV137" s="24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5"/>
      <c r="EB137" s="23">
        <f t="shared" si="18"/>
        <v>0</v>
      </c>
    </row>
    <row r="138" spans="1:133" ht="17.25" customHeight="1" thickBot="1" x14ac:dyDescent="0.3">
      <c r="A138" s="18"/>
      <c r="B138" s="7" t="s">
        <v>96</v>
      </c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26"/>
      <c r="AT138" s="26"/>
      <c r="AU138" s="26"/>
      <c r="AV138" s="26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27"/>
      <c r="EB138" s="23">
        <f t="shared" si="18"/>
        <v>0</v>
      </c>
    </row>
    <row r="139" spans="1:133" ht="16.5" thickBot="1" x14ac:dyDescent="0.3"/>
    <row r="140" spans="1:133" ht="34.5" customHeight="1" x14ac:dyDescent="0.25">
      <c r="A140" s="16" t="s">
        <v>296</v>
      </c>
      <c r="B140" s="6" t="s">
        <v>97</v>
      </c>
      <c r="C140" s="3">
        <v>1</v>
      </c>
      <c r="D140" s="3">
        <v>1</v>
      </c>
      <c r="E140" s="3">
        <v>1</v>
      </c>
      <c r="F140" s="3">
        <v>1</v>
      </c>
      <c r="G140" s="3">
        <v>1</v>
      </c>
      <c r="H140" s="3">
        <v>1</v>
      </c>
      <c r="I140" s="3">
        <v>1</v>
      </c>
      <c r="J140" s="3">
        <v>1</v>
      </c>
      <c r="K140" s="3">
        <v>1</v>
      </c>
      <c r="L140" s="3">
        <v>1</v>
      </c>
      <c r="M140" s="3">
        <v>1</v>
      </c>
      <c r="N140" s="3">
        <v>1</v>
      </c>
      <c r="O140" s="3">
        <v>1</v>
      </c>
      <c r="P140" s="3">
        <v>1</v>
      </c>
      <c r="Q140" s="3">
        <v>1</v>
      </c>
      <c r="R140" s="3">
        <v>1</v>
      </c>
      <c r="S140" s="3">
        <v>1</v>
      </c>
      <c r="T140" s="3">
        <v>1</v>
      </c>
      <c r="U140" s="3">
        <v>1</v>
      </c>
      <c r="V140" s="3">
        <v>1</v>
      </c>
      <c r="W140" s="3">
        <v>1</v>
      </c>
      <c r="X140" s="3">
        <v>1</v>
      </c>
      <c r="Y140" s="3">
        <v>1</v>
      </c>
      <c r="Z140" s="3">
        <v>1</v>
      </c>
      <c r="AA140" s="3">
        <v>1</v>
      </c>
      <c r="AB140" s="3">
        <v>1</v>
      </c>
      <c r="AC140" s="3">
        <v>1</v>
      </c>
      <c r="AD140" s="3">
        <v>1</v>
      </c>
      <c r="AE140" s="3">
        <v>1</v>
      </c>
      <c r="AF140" s="3">
        <v>1</v>
      </c>
      <c r="AG140" s="3">
        <v>1</v>
      </c>
      <c r="AH140" s="3"/>
      <c r="AI140" s="3">
        <v>1</v>
      </c>
      <c r="AJ140" s="3">
        <v>1</v>
      </c>
      <c r="AK140" s="3">
        <v>1</v>
      </c>
      <c r="AL140" s="3">
        <v>1</v>
      </c>
      <c r="AM140" s="3"/>
      <c r="AN140" s="3"/>
      <c r="AO140" s="3"/>
      <c r="AP140" s="3">
        <v>1</v>
      </c>
      <c r="AQ140" s="3">
        <v>1</v>
      </c>
      <c r="AR140" s="3">
        <v>1</v>
      </c>
      <c r="AS140" s="21">
        <v>1</v>
      </c>
      <c r="AT140" s="21">
        <v>1</v>
      </c>
      <c r="AU140" s="21">
        <v>1</v>
      </c>
      <c r="AV140" s="21">
        <v>1</v>
      </c>
      <c r="AW140" s="3">
        <v>1</v>
      </c>
      <c r="AX140" s="3">
        <v>1</v>
      </c>
      <c r="AY140" s="3"/>
      <c r="AZ140" s="3">
        <v>1</v>
      </c>
      <c r="BA140" s="3">
        <v>1</v>
      </c>
      <c r="BB140" s="3">
        <v>1</v>
      </c>
      <c r="BC140" s="3">
        <v>1</v>
      </c>
      <c r="BD140" s="3"/>
      <c r="BE140" s="3">
        <v>1</v>
      </c>
      <c r="BF140" s="3">
        <v>1</v>
      </c>
      <c r="BG140" s="3">
        <v>1</v>
      </c>
      <c r="BH140" s="3">
        <v>1</v>
      </c>
      <c r="BI140" s="3">
        <v>1</v>
      </c>
      <c r="BJ140" s="3">
        <v>1</v>
      </c>
      <c r="BK140" s="3">
        <v>1</v>
      </c>
      <c r="BL140" s="3">
        <v>1</v>
      </c>
      <c r="BM140" s="3">
        <v>1</v>
      </c>
      <c r="BN140" s="3">
        <v>1</v>
      </c>
      <c r="BO140" s="3">
        <v>1</v>
      </c>
      <c r="BP140" s="3">
        <v>1</v>
      </c>
      <c r="BQ140" s="3">
        <v>1</v>
      </c>
      <c r="BR140" s="3"/>
      <c r="BS140" s="3">
        <v>1</v>
      </c>
      <c r="BT140" s="3">
        <v>1</v>
      </c>
      <c r="BU140" s="3">
        <v>1</v>
      </c>
      <c r="BV140" s="3">
        <v>1</v>
      </c>
      <c r="BW140" s="3">
        <v>1</v>
      </c>
      <c r="BX140" s="3">
        <v>1</v>
      </c>
      <c r="BY140" s="3">
        <v>1</v>
      </c>
      <c r="BZ140" s="3">
        <v>1</v>
      </c>
      <c r="CA140" s="3">
        <v>1</v>
      </c>
      <c r="CB140" s="3">
        <v>1</v>
      </c>
      <c r="CC140" s="3">
        <v>1</v>
      </c>
      <c r="CD140" s="3">
        <v>1</v>
      </c>
      <c r="CE140" s="3">
        <v>1</v>
      </c>
      <c r="CF140" s="3">
        <v>1</v>
      </c>
      <c r="CG140" s="3">
        <v>1</v>
      </c>
      <c r="CH140" s="3">
        <v>1</v>
      </c>
      <c r="CI140" s="3">
        <v>1</v>
      </c>
      <c r="CJ140" s="3">
        <v>1</v>
      </c>
      <c r="CK140" s="3">
        <v>1</v>
      </c>
      <c r="CL140" s="3">
        <v>1</v>
      </c>
      <c r="CM140" s="3">
        <v>1</v>
      </c>
      <c r="CN140" s="3">
        <v>1</v>
      </c>
      <c r="CO140" s="3">
        <v>1</v>
      </c>
      <c r="CP140" s="3">
        <v>1</v>
      </c>
      <c r="CQ140" s="3">
        <v>1</v>
      </c>
      <c r="CR140" s="3">
        <v>1</v>
      </c>
      <c r="CS140" s="3">
        <v>1</v>
      </c>
      <c r="CT140" s="3">
        <v>1</v>
      </c>
      <c r="CU140" s="3">
        <v>1</v>
      </c>
      <c r="CV140" s="3">
        <v>1</v>
      </c>
      <c r="CW140" s="3">
        <v>1</v>
      </c>
      <c r="CX140" s="3">
        <v>1</v>
      </c>
      <c r="CY140" s="3">
        <v>1</v>
      </c>
      <c r="CZ140" s="3">
        <v>1</v>
      </c>
      <c r="DA140" s="3">
        <v>1</v>
      </c>
      <c r="DB140" s="3">
        <v>1</v>
      </c>
      <c r="DC140" s="3">
        <v>1</v>
      </c>
      <c r="DD140" s="3">
        <v>1</v>
      </c>
      <c r="DE140" s="3">
        <v>1</v>
      </c>
      <c r="DF140" s="3">
        <v>1</v>
      </c>
      <c r="DG140" s="3">
        <v>1</v>
      </c>
      <c r="DH140" s="3">
        <v>1</v>
      </c>
      <c r="DI140" s="3">
        <v>1</v>
      </c>
      <c r="DJ140" s="3">
        <v>1</v>
      </c>
      <c r="DK140" s="3">
        <v>1</v>
      </c>
      <c r="DL140" s="3">
        <v>1</v>
      </c>
      <c r="DM140" s="3">
        <v>1</v>
      </c>
      <c r="DN140" s="3">
        <v>1</v>
      </c>
      <c r="DO140" s="3">
        <v>1</v>
      </c>
      <c r="DP140" s="3">
        <v>1</v>
      </c>
      <c r="DQ140" s="3">
        <v>1</v>
      </c>
      <c r="DR140" s="3">
        <v>1</v>
      </c>
      <c r="DS140" s="3">
        <v>1</v>
      </c>
      <c r="DT140" s="3">
        <v>1</v>
      </c>
      <c r="DU140" s="3">
        <v>1</v>
      </c>
      <c r="DV140" s="3">
        <v>1</v>
      </c>
      <c r="DW140" s="3">
        <v>1</v>
      </c>
      <c r="DX140" s="3">
        <v>1</v>
      </c>
      <c r="DY140" s="3">
        <v>1</v>
      </c>
      <c r="DZ140" s="22">
        <v>1</v>
      </c>
      <c r="EA140" s="9">
        <f>SUM(C140:DZ140)</f>
        <v>121</v>
      </c>
      <c r="EB140" s="23">
        <f>EA140/128</f>
        <v>0.9453125</v>
      </c>
    </row>
    <row r="141" spans="1:133" ht="34.5" customHeight="1" thickBot="1" x14ac:dyDescent="0.3">
      <c r="A141" s="18"/>
      <c r="B141" s="7" t="s">
        <v>32</v>
      </c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>
        <v>1</v>
      </c>
      <c r="AI141" s="5"/>
      <c r="AJ141" s="5"/>
      <c r="AK141" s="5"/>
      <c r="AL141" s="5"/>
      <c r="AM141" s="5">
        <v>1</v>
      </c>
      <c r="AN141" s="5">
        <v>1</v>
      </c>
      <c r="AO141" s="5">
        <v>1</v>
      </c>
      <c r="AP141" s="5"/>
      <c r="AQ141" s="5"/>
      <c r="AR141" s="5"/>
      <c r="AS141" s="26"/>
      <c r="AT141" s="26"/>
      <c r="AU141" s="26"/>
      <c r="AV141" s="26"/>
      <c r="AW141" s="5"/>
      <c r="AX141" s="5"/>
      <c r="AY141" s="5">
        <v>1</v>
      </c>
      <c r="AZ141" s="5"/>
      <c r="BA141" s="5"/>
      <c r="BB141" s="5"/>
      <c r="BC141" s="5"/>
      <c r="BD141" s="5">
        <v>1</v>
      </c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>
        <v>1</v>
      </c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27"/>
      <c r="EA141" s="9">
        <f>SUM(C141:DZ141)</f>
        <v>7</v>
      </c>
      <c r="EB141" s="23">
        <f>EA141/128</f>
        <v>5.46875E-2</v>
      </c>
    </row>
    <row r="142" spans="1:133" ht="16.5" thickBot="1" x14ac:dyDescent="0.3"/>
    <row r="143" spans="1:133" x14ac:dyDescent="0.25">
      <c r="A143" s="16" t="s">
        <v>297</v>
      </c>
      <c r="B143" s="6" t="s">
        <v>98</v>
      </c>
      <c r="C143" s="3">
        <v>1</v>
      </c>
      <c r="D143" s="3"/>
      <c r="E143" s="3"/>
      <c r="F143" s="3"/>
      <c r="G143" s="3"/>
      <c r="H143" s="3"/>
      <c r="I143" s="3"/>
      <c r="J143" s="3">
        <v>1</v>
      </c>
      <c r="K143" s="3">
        <v>1</v>
      </c>
      <c r="L143" s="3">
        <v>1</v>
      </c>
      <c r="M143" s="3">
        <v>1</v>
      </c>
      <c r="N143" s="3"/>
      <c r="O143" s="3"/>
      <c r="P143" s="3">
        <v>1</v>
      </c>
      <c r="Q143" s="3">
        <v>1</v>
      </c>
      <c r="R143" s="3">
        <v>1</v>
      </c>
      <c r="S143" s="3">
        <v>1</v>
      </c>
      <c r="T143" s="3">
        <v>1</v>
      </c>
      <c r="U143" s="3">
        <v>1</v>
      </c>
      <c r="V143" s="3">
        <v>1</v>
      </c>
      <c r="W143" s="3">
        <v>1</v>
      </c>
      <c r="X143" s="3">
        <v>1</v>
      </c>
      <c r="Y143" s="3">
        <v>1</v>
      </c>
      <c r="Z143" s="3">
        <v>1</v>
      </c>
      <c r="AA143" s="3">
        <v>1</v>
      </c>
      <c r="AB143" s="3">
        <v>1</v>
      </c>
      <c r="AC143" s="3">
        <v>1</v>
      </c>
      <c r="AD143" s="3">
        <v>1</v>
      </c>
      <c r="AE143" s="3">
        <v>1</v>
      </c>
      <c r="AF143" s="3">
        <v>1</v>
      </c>
      <c r="AG143" s="3">
        <v>1</v>
      </c>
      <c r="AH143" s="3"/>
      <c r="AI143" s="3">
        <v>1</v>
      </c>
      <c r="AJ143" s="3">
        <v>1</v>
      </c>
      <c r="AK143" s="3">
        <v>1</v>
      </c>
      <c r="AL143" s="3">
        <v>1</v>
      </c>
      <c r="AM143" s="3"/>
      <c r="AN143" s="3"/>
      <c r="AO143" s="3"/>
      <c r="AP143" s="3">
        <v>1</v>
      </c>
      <c r="AQ143" s="3">
        <v>1</v>
      </c>
      <c r="AR143" s="3">
        <v>1</v>
      </c>
      <c r="AS143" s="21">
        <v>1</v>
      </c>
      <c r="AT143" s="21">
        <v>1</v>
      </c>
      <c r="AU143" s="21">
        <v>1</v>
      </c>
      <c r="AV143" s="21">
        <v>1</v>
      </c>
      <c r="AW143" s="3">
        <v>1</v>
      </c>
      <c r="AX143" s="3"/>
      <c r="AY143" s="3"/>
      <c r="AZ143" s="3"/>
      <c r="BA143" s="3"/>
      <c r="BB143" s="3"/>
      <c r="BC143" s="3">
        <v>1</v>
      </c>
      <c r="BD143" s="3"/>
      <c r="BE143" s="3">
        <v>1</v>
      </c>
      <c r="BF143" s="3">
        <v>1</v>
      </c>
      <c r="BG143" s="3">
        <v>1</v>
      </c>
      <c r="BH143" s="3">
        <v>1</v>
      </c>
      <c r="BI143" s="3"/>
      <c r="BJ143" s="3">
        <v>1</v>
      </c>
      <c r="BK143" s="3"/>
      <c r="BL143" s="3">
        <v>1</v>
      </c>
      <c r="BM143" s="3">
        <v>1</v>
      </c>
      <c r="BN143" s="3">
        <v>1</v>
      </c>
      <c r="BO143" s="3">
        <v>1</v>
      </c>
      <c r="BP143" s="3">
        <v>1</v>
      </c>
      <c r="BQ143" s="3">
        <v>1</v>
      </c>
      <c r="BR143" s="3"/>
      <c r="BS143" s="3">
        <v>1</v>
      </c>
      <c r="BT143" s="3"/>
      <c r="BU143" s="3"/>
      <c r="BV143" s="3"/>
      <c r="BW143" s="3">
        <v>1</v>
      </c>
      <c r="BX143" s="3">
        <v>1</v>
      </c>
      <c r="BY143" s="3">
        <v>1</v>
      </c>
      <c r="BZ143" s="3">
        <v>1</v>
      </c>
      <c r="CA143" s="3">
        <v>1</v>
      </c>
      <c r="CB143" s="3">
        <v>1</v>
      </c>
      <c r="CC143" s="3">
        <v>1</v>
      </c>
      <c r="CD143" s="3">
        <v>1</v>
      </c>
      <c r="CE143" s="3">
        <v>1</v>
      </c>
      <c r="CF143" s="3">
        <v>1</v>
      </c>
      <c r="CG143" s="3">
        <v>1</v>
      </c>
      <c r="CH143" s="3">
        <v>1</v>
      </c>
      <c r="CI143" s="3">
        <v>1</v>
      </c>
      <c r="CJ143" s="3">
        <v>1</v>
      </c>
      <c r="CK143" s="3">
        <v>1</v>
      </c>
      <c r="CL143" s="3">
        <v>1</v>
      </c>
      <c r="CM143" s="3">
        <v>1</v>
      </c>
      <c r="CN143" s="3">
        <v>1</v>
      </c>
      <c r="CO143" s="3">
        <v>1</v>
      </c>
      <c r="CP143" s="3">
        <v>1</v>
      </c>
      <c r="CQ143" s="3">
        <v>1</v>
      </c>
      <c r="CR143" s="3">
        <v>1</v>
      </c>
      <c r="CS143" s="3">
        <v>1</v>
      </c>
      <c r="CT143" s="3">
        <v>1</v>
      </c>
      <c r="CU143" s="3">
        <v>1</v>
      </c>
      <c r="CV143" s="3">
        <v>1</v>
      </c>
      <c r="CW143" s="3">
        <v>1</v>
      </c>
      <c r="CX143" s="3">
        <v>1</v>
      </c>
      <c r="CY143" s="3">
        <v>1</v>
      </c>
      <c r="CZ143" s="3">
        <v>1</v>
      </c>
      <c r="DA143" s="3">
        <v>1</v>
      </c>
      <c r="DB143" s="3">
        <v>1</v>
      </c>
      <c r="DC143" s="3">
        <v>1</v>
      </c>
      <c r="DD143" s="3">
        <v>1</v>
      </c>
      <c r="DE143" s="3">
        <v>1</v>
      </c>
      <c r="DF143" s="3">
        <v>1</v>
      </c>
      <c r="DG143" s="3">
        <v>1</v>
      </c>
      <c r="DH143" s="3">
        <v>1</v>
      </c>
      <c r="DI143" s="3">
        <v>1</v>
      </c>
      <c r="DJ143" s="3">
        <v>1</v>
      </c>
      <c r="DK143" s="3">
        <v>1</v>
      </c>
      <c r="DL143" s="3">
        <v>1</v>
      </c>
      <c r="DM143" s="3">
        <v>1</v>
      </c>
      <c r="DN143" s="3">
        <v>1</v>
      </c>
      <c r="DO143" s="3">
        <v>1</v>
      </c>
      <c r="DP143" s="3">
        <v>1</v>
      </c>
      <c r="DQ143" s="3">
        <v>1</v>
      </c>
      <c r="DR143" s="3">
        <v>1</v>
      </c>
      <c r="DS143" s="3">
        <v>1</v>
      </c>
      <c r="DT143" s="3">
        <v>1</v>
      </c>
      <c r="DU143" s="3">
        <v>1</v>
      </c>
      <c r="DV143" s="3"/>
      <c r="DW143" s="3"/>
      <c r="DX143" s="3">
        <v>1</v>
      </c>
      <c r="DY143" s="3">
        <v>1</v>
      </c>
      <c r="DZ143" s="22">
        <v>1</v>
      </c>
      <c r="EA143" s="9">
        <f>SUM(C143:DZ143)</f>
        <v>102</v>
      </c>
      <c r="EB143" s="23">
        <f>EA143/121</f>
        <v>0.84297520661157022</v>
      </c>
      <c r="EC143" s="23">
        <f>EA143/122</f>
        <v>0.83606557377049184</v>
      </c>
    </row>
    <row r="144" spans="1:133" x14ac:dyDescent="0.25">
      <c r="A144" s="17"/>
      <c r="B144" s="1" t="s">
        <v>99</v>
      </c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4"/>
      <c r="AT144" s="24"/>
      <c r="AU144" s="24"/>
      <c r="AV144" s="24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5"/>
      <c r="EB144" s="23">
        <f t="shared" ref="EB144:EB158" si="19">EA144/121</f>
        <v>0</v>
      </c>
      <c r="EC144" s="23">
        <f t="shared" ref="EC144:EC158" si="20">EA144/122</f>
        <v>0</v>
      </c>
    </row>
    <row r="145" spans="1:133" x14ac:dyDescent="0.25">
      <c r="A145" s="17"/>
      <c r="B145" s="1" t="s">
        <v>100</v>
      </c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4"/>
      <c r="AT145" s="24"/>
      <c r="AU145" s="24"/>
      <c r="AV145" s="24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5"/>
      <c r="EB145" s="23">
        <f t="shared" si="19"/>
        <v>0</v>
      </c>
      <c r="EC145" s="23">
        <f t="shared" si="20"/>
        <v>0</v>
      </c>
    </row>
    <row r="146" spans="1:133" x14ac:dyDescent="0.25">
      <c r="A146" s="17"/>
      <c r="B146" s="1" t="s">
        <v>101</v>
      </c>
      <c r="C146" s="2"/>
      <c r="D146" s="2"/>
      <c r="E146" s="2"/>
      <c r="F146" s="2">
        <v>1</v>
      </c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4"/>
      <c r="AT146" s="24"/>
      <c r="AU146" s="24"/>
      <c r="AV146" s="24"/>
      <c r="AW146" s="2"/>
      <c r="AX146" s="2"/>
      <c r="AY146" s="2"/>
      <c r="AZ146" s="2">
        <v>1</v>
      </c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>
        <v>1</v>
      </c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5"/>
      <c r="EA146" s="9">
        <f>SUM(C146:DZ146)</f>
        <v>3</v>
      </c>
      <c r="EB146" s="23">
        <f t="shared" si="19"/>
        <v>2.4793388429752067E-2</v>
      </c>
      <c r="EC146" s="23">
        <f t="shared" si="20"/>
        <v>2.4590163934426229E-2</v>
      </c>
    </row>
    <row r="147" spans="1:133" x14ac:dyDescent="0.25">
      <c r="A147" s="17"/>
      <c r="B147" s="1" t="s">
        <v>102</v>
      </c>
      <c r="C147" s="2"/>
      <c r="D147" s="2"/>
      <c r="E147" s="2">
        <v>1</v>
      </c>
      <c r="F147" s="2"/>
      <c r="G147" s="2"/>
      <c r="H147" s="2"/>
      <c r="I147" s="2"/>
      <c r="J147" s="2"/>
      <c r="K147" s="2"/>
      <c r="L147" s="2"/>
      <c r="M147" s="2"/>
      <c r="N147" s="2">
        <v>1</v>
      </c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4"/>
      <c r="AT147" s="24"/>
      <c r="AU147" s="24"/>
      <c r="AV147" s="24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>
        <v>1</v>
      </c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5"/>
      <c r="EA147" s="9">
        <f>SUM(C147:DZ147)</f>
        <v>3</v>
      </c>
      <c r="EB147" s="23">
        <f t="shared" si="19"/>
        <v>2.4793388429752067E-2</v>
      </c>
      <c r="EC147" s="23">
        <f t="shared" si="20"/>
        <v>2.4590163934426229E-2</v>
      </c>
    </row>
    <row r="148" spans="1:133" x14ac:dyDescent="0.25">
      <c r="A148" s="17"/>
      <c r="B148" s="1" t="s">
        <v>103</v>
      </c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4"/>
      <c r="AT148" s="24"/>
      <c r="AU148" s="24"/>
      <c r="AV148" s="24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5"/>
      <c r="EB148" s="23">
        <f t="shared" si="19"/>
        <v>0</v>
      </c>
      <c r="EC148" s="23">
        <f t="shared" si="20"/>
        <v>0</v>
      </c>
    </row>
    <row r="149" spans="1:133" x14ac:dyDescent="0.25">
      <c r="A149" s="17"/>
      <c r="B149" s="1" t="s">
        <v>104</v>
      </c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4"/>
      <c r="AT149" s="24"/>
      <c r="AU149" s="24"/>
      <c r="AV149" s="24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5"/>
      <c r="EB149" s="23">
        <f t="shared" si="19"/>
        <v>0</v>
      </c>
      <c r="EC149" s="23">
        <f t="shared" si="20"/>
        <v>0</v>
      </c>
    </row>
    <row r="150" spans="1:133" x14ac:dyDescent="0.25">
      <c r="A150" s="17"/>
      <c r="B150" s="1" t="s">
        <v>105</v>
      </c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4"/>
      <c r="AT150" s="24"/>
      <c r="AU150" s="24"/>
      <c r="AV150" s="24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5"/>
      <c r="EB150" s="23">
        <f t="shared" si="19"/>
        <v>0</v>
      </c>
      <c r="EC150" s="23">
        <f t="shared" si="20"/>
        <v>0</v>
      </c>
    </row>
    <row r="151" spans="1:133" x14ac:dyDescent="0.25">
      <c r="A151" s="17"/>
      <c r="B151" s="1" t="s">
        <v>106</v>
      </c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4"/>
      <c r="AT151" s="24"/>
      <c r="AU151" s="24"/>
      <c r="AV151" s="24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5"/>
      <c r="EB151" s="23">
        <f t="shared" si="19"/>
        <v>0</v>
      </c>
      <c r="EC151" s="23">
        <f t="shared" si="20"/>
        <v>0</v>
      </c>
    </row>
    <row r="152" spans="1:133" x14ac:dyDescent="0.25">
      <c r="A152" s="17"/>
      <c r="B152" s="1" t="s">
        <v>107</v>
      </c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4"/>
      <c r="AT152" s="24"/>
      <c r="AU152" s="24"/>
      <c r="AV152" s="24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5"/>
      <c r="EB152" s="23">
        <f t="shared" si="19"/>
        <v>0</v>
      </c>
      <c r="EC152" s="23">
        <f t="shared" si="20"/>
        <v>0</v>
      </c>
    </row>
    <row r="153" spans="1:133" x14ac:dyDescent="0.25">
      <c r="A153" s="17"/>
      <c r="B153" s="1" t="s">
        <v>108</v>
      </c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4"/>
      <c r="AT153" s="24"/>
      <c r="AU153" s="24"/>
      <c r="AV153" s="24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5"/>
      <c r="EB153" s="23">
        <f t="shared" si="19"/>
        <v>0</v>
      </c>
      <c r="EC153" s="23">
        <f t="shared" si="20"/>
        <v>0</v>
      </c>
    </row>
    <row r="154" spans="1:133" x14ac:dyDescent="0.25">
      <c r="A154" s="17"/>
      <c r="B154" s="1" t="s">
        <v>109</v>
      </c>
      <c r="C154" s="2"/>
      <c r="D154" s="2">
        <v>1</v>
      </c>
      <c r="E154" s="2"/>
      <c r="F154" s="2"/>
      <c r="G154" s="2">
        <v>1</v>
      </c>
      <c r="H154" s="2">
        <v>1</v>
      </c>
      <c r="I154" s="2">
        <v>1</v>
      </c>
      <c r="J154" s="2"/>
      <c r="K154" s="2"/>
      <c r="L154" s="2"/>
      <c r="M154" s="2"/>
      <c r="N154" s="2"/>
      <c r="O154" s="2">
        <v>1</v>
      </c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4"/>
      <c r="AT154" s="24"/>
      <c r="AU154" s="24"/>
      <c r="AV154" s="24"/>
      <c r="AW154" s="2"/>
      <c r="AX154" s="2">
        <v>1</v>
      </c>
      <c r="AY154" s="2"/>
      <c r="AZ154" s="2"/>
      <c r="BA154" s="2">
        <v>1</v>
      </c>
      <c r="BB154" s="2">
        <v>1</v>
      </c>
      <c r="BC154" s="2"/>
      <c r="BD154" s="2"/>
      <c r="BE154" s="2"/>
      <c r="BF154" s="2"/>
      <c r="BG154" s="2"/>
      <c r="BH154" s="2"/>
      <c r="BI154" s="2">
        <v>1</v>
      </c>
      <c r="BJ154" s="2"/>
      <c r="BK154" s="2">
        <v>1</v>
      </c>
      <c r="BL154" s="2"/>
      <c r="BM154" s="2"/>
      <c r="BN154" s="2"/>
      <c r="BO154" s="2"/>
      <c r="BP154" s="2"/>
      <c r="BQ154" s="2"/>
      <c r="BR154" s="2"/>
      <c r="BS154" s="2"/>
      <c r="BT154" s="2"/>
      <c r="BU154" s="2">
        <v>1</v>
      </c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>
        <v>1</v>
      </c>
      <c r="DW154" s="2">
        <v>1</v>
      </c>
      <c r="DX154" s="2"/>
      <c r="DY154" s="2"/>
      <c r="DZ154" s="25"/>
      <c r="EA154" s="9">
        <f>SUM(C154:DZ154)</f>
        <v>13</v>
      </c>
      <c r="EB154" s="23">
        <f t="shared" si="19"/>
        <v>0.10743801652892562</v>
      </c>
      <c r="EC154" s="23">
        <f t="shared" si="20"/>
        <v>0.10655737704918032</v>
      </c>
    </row>
    <row r="155" spans="1:133" x14ac:dyDescent="0.25">
      <c r="A155" s="17"/>
      <c r="B155" s="1" t="s">
        <v>110</v>
      </c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4"/>
      <c r="AT155" s="24"/>
      <c r="AU155" s="24"/>
      <c r="AV155" s="24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5"/>
      <c r="EB155" s="23">
        <f t="shared" si="19"/>
        <v>0</v>
      </c>
      <c r="EC155" s="23">
        <f t="shared" si="20"/>
        <v>0</v>
      </c>
    </row>
    <row r="156" spans="1:133" x14ac:dyDescent="0.25">
      <c r="A156" s="17"/>
      <c r="B156" s="1" t="s">
        <v>111</v>
      </c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>
        <v>1</v>
      </c>
      <c r="AJ156" s="2"/>
      <c r="AK156" s="2"/>
      <c r="AL156" s="2"/>
      <c r="AM156" s="2"/>
      <c r="AN156" s="2"/>
      <c r="AO156" s="2"/>
      <c r="AP156" s="2"/>
      <c r="AQ156" s="2"/>
      <c r="AR156" s="2"/>
      <c r="AS156" s="24"/>
      <c r="AT156" s="24"/>
      <c r="AU156" s="24"/>
      <c r="AV156" s="24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5"/>
      <c r="EA156" s="9">
        <f>SUM(C156:DZ156)</f>
        <v>1</v>
      </c>
      <c r="EB156" s="23">
        <f t="shared" si="19"/>
        <v>8.2644628099173556E-3</v>
      </c>
      <c r="EC156" s="23">
        <f t="shared" si="20"/>
        <v>8.1967213114754103E-3</v>
      </c>
    </row>
    <row r="157" spans="1:133" x14ac:dyDescent="0.25">
      <c r="A157" s="17"/>
      <c r="B157" s="1" t="s">
        <v>112</v>
      </c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4"/>
      <c r="AT157" s="24"/>
      <c r="AU157" s="24"/>
      <c r="AV157" s="24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5"/>
      <c r="EB157" s="23">
        <f t="shared" si="19"/>
        <v>0</v>
      </c>
      <c r="EC157" s="23">
        <f t="shared" si="20"/>
        <v>0</v>
      </c>
    </row>
    <row r="158" spans="1:133" ht="16.5" thickBot="1" x14ac:dyDescent="0.3">
      <c r="A158" s="18"/>
      <c r="B158" s="7" t="s">
        <v>113</v>
      </c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26"/>
      <c r="AT158" s="26"/>
      <c r="AU158" s="26"/>
      <c r="AV158" s="26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27"/>
      <c r="EA158" s="24"/>
      <c r="EB158" s="23">
        <f t="shared" si="19"/>
        <v>0</v>
      </c>
      <c r="EC158" s="23">
        <f t="shared" si="20"/>
        <v>0</v>
      </c>
    </row>
    <row r="161" spans="2:2" x14ac:dyDescent="0.25">
      <c r="B161" s="9" t="s">
        <v>235</v>
      </c>
    </row>
  </sheetData>
  <mergeCells count="17">
    <mergeCell ref="A101:A104"/>
    <mergeCell ref="A106:A126"/>
    <mergeCell ref="A128:A138"/>
    <mergeCell ref="A140:A141"/>
    <mergeCell ref="A143:A158"/>
    <mergeCell ref="A62:A63"/>
    <mergeCell ref="A66:A70"/>
    <mergeCell ref="A72:A73"/>
    <mergeCell ref="A75:A81"/>
    <mergeCell ref="A83:A88"/>
    <mergeCell ref="A90:A99"/>
    <mergeCell ref="A2:A5"/>
    <mergeCell ref="A7:A10"/>
    <mergeCell ref="A12:A19"/>
    <mergeCell ref="A21:A38"/>
    <mergeCell ref="A40:A57"/>
    <mergeCell ref="A59:A60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6EE83-1700-46B7-8CF2-73F8134FE2EC}">
  <dimension ref="A1:S167"/>
  <sheetViews>
    <sheetView zoomScaleNormal="100" workbookViewId="0">
      <pane xSplit="2" topLeftCell="G1" activePane="topRight" state="frozen"/>
      <selection pane="topRight" activeCell="A24" sqref="A1:A1048576"/>
    </sheetView>
  </sheetViews>
  <sheetFormatPr defaultRowHeight="15.75" x14ac:dyDescent="0.25"/>
  <cols>
    <col min="1" max="1" width="9" style="37"/>
    <col min="2" max="2" width="28.125" style="9" customWidth="1"/>
    <col min="3" max="16" width="20.625" style="9" customWidth="1"/>
    <col min="17" max="25" width="20.625" style="8" customWidth="1"/>
    <col min="26" max="16384" width="9" style="8"/>
  </cols>
  <sheetData>
    <row r="1" spans="1:19" x14ac:dyDescent="0.25">
      <c r="B1" s="11" t="s">
        <v>125</v>
      </c>
      <c r="C1" s="9" t="s">
        <v>179</v>
      </c>
      <c r="D1" s="9" t="s">
        <v>180</v>
      </c>
      <c r="E1" s="9" t="s">
        <v>182</v>
      </c>
      <c r="F1" s="9" t="s">
        <v>185</v>
      </c>
      <c r="G1" s="9" t="s">
        <v>186</v>
      </c>
      <c r="H1" s="9" t="s">
        <v>187</v>
      </c>
      <c r="I1" s="9" t="s">
        <v>188</v>
      </c>
      <c r="J1" s="9" t="s">
        <v>191</v>
      </c>
      <c r="K1" s="9" t="s">
        <v>196</v>
      </c>
      <c r="L1" s="9" t="s">
        <v>199</v>
      </c>
      <c r="M1" s="9" t="s">
        <v>203</v>
      </c>
      <c r="N1" s="9" t="s">
        <v>204</v>
      </c>
      <c r="O1" s="9" t="s">
        <v>207</v>
      </c>
      <c r="P1" s="9" t="s">
        <v>209</v>
      </c>
    </row>
    <row r="2" spans="1:19" ht="16.5" thickBot="1" x14ac:dyDescent="0.3"/>
    <row r="3" spans="1:19" x14ac:dyDescent="0.25">
      <c r="A3" s="16" t="s">
        <v>261</v>
      </c>
      <c r="B3" s="33" t="s">
        <v>0</v>
      </c>
      <c r="C3" s="3"/>
      <c r="D3" s="3"/>
      <c r="E3" s="3">
        <v>1</v>
      </c>
      <c r="F3" s="3">
        <v>1</v>
      </c>
      <c r="G3" s="3">
        <v>1</v>
      </c>
      <c r="H3" s="3"/>
      <c r="I3" s="3"/>
      <c r="J3" s="3"/>
      <c r="K3" s="3">
        <v>1</v>
      </c>
      <c r="L3" s="3"/>
      <c r="M3" s="3"/>
      <c r="N3" s="3"/>
      <c r="O3" s="3">
        <v>1</v>
      </c>
      <c r="P3" s="22">
        <v>1</v>
      </c>
      <c r="Q3" s="8">
        <f>SUM(C3:P3)</f>
        <v>6</v>
      </c>
      <c r="R3" s="10">
        <f>Q3/14</f>
        <v>0.42857142857142855</v>
      </c>
    </row>
    <row r="4" spans="1:19" x14ac:dyDescent="0.25">
      <c r="A4" s="17"/>
      <c r="B4" s="34" t="s">
        <v>1</v>
      </c>
      <c r="C4" s="2"/>
      <c r="D4" s="2"/>
      <c r="E4" s="2"/>
      <c r="F4" s="2"/>
      <c r="G4" s="2"/>
      <c r="H4" s="2">
        <v>1</v>
      </c>
      <c r="I4" s="2"/>
      <c r="J4" s="2">
        <v>1</v>
      </c>
      <c r="K4" s="2"/>
      <c r="L4" s="2">
        <v>1</v>
      </c>
      <c r="M4" s="2">
        <v>1</v>
      </c>
      <c r="N4" s="2">
        <v>1</v>
      </c>
      <c r="O4" s="2"/>
      <c r="P4" s="25"/>
      <c r="Q4" s="8">
        <f>SUM(C4:P4)</f>
        <v>5</v>
      </c>
      <c r="R4" s="10">
        <f t="shared" ref="R4:R6" si="0">Q4/14</f>
        <v>0.35714285714285715</v>
      </c>
    </row>
    <row r="5" spans="1:19" x14ac:dyDescent="0.25">
      <c r="A5" s="17"/>
      <c r="B5" s="34" t="s">
        <v>126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5"/>
      <c r="R5" s="10">
        <f t="shared" si="0"/>
        <v>0</v>
      </c>
    </row>
    <row r="6" spans="1:19" ht="16.5" thickBot="1" x14ac:dyDescent="0.3">
      <c r="A6" s="18"/>
      <c r="B6" s="35" t="s">
        <v>127</v>
      </c>
      <c r="C6" s="5">
        <v>1</v>
      </c>
      <c r="D6" s="5">
        <v>1</v>
      </c>
      <c r="E6" s="5"/>
      <c r="F6" s="5"/>
      <c r="G6" s="5"/>
      <c r="H6" s="5"/>
      <c r="I6" s="5">
        <v>1</v>
      </c>
      <c r="J6" s="5"/>
      <c r="K6" s="5"/>
      <c r="L6" s="5"/>
      <c r="M6" s="5"/>
      <c r="N6" s="5"/>
      <c r="O6" s="5"/>
      <c r="P6" s="27"/>
      <c r="Q6" s="8">
        <f>SUM(C6:P6)</f>
        <v>3</v>
      </c>
      <c r="R6" s="10">
        <f t="shared" si="0"/>
        <v>0.21428571428571427</v>
      </c>
    </row>
    <row r="7" spans="1:19" ht="16.5" thickBot="1" x14ac:dyDescent="0.3"/>
    <row r="8" spans="1:19" x14ac:dyDescent="0.25">
      <c r="A8" s="36" t="s">
        <v>302</v>
      </c>
      <c r="B8" s="33" t="s">
        <v>128</v>
      </c>
      <c r="C8" s="3"/>
      <c r="D8" s="3"/>
      <c r="E8" s="3"/>
      <c r="F8" s="3">
        <v>1</v>
      </c>
      <c r="G8" s="3"/>
      <c r="H8" s="3">
        <v>1</v>
      </c>
      <c r="I8" s="3"/>
      <c r="J8" s="3">
        <v>1</v>
      </c>
      <c r="K8" s="3"/>
      <c r="L8" s="3">
        <v>1</v>
      </c>
      <c r="M8" s="3">
        <v>1</v>
      </c>
      <c r="N8" s="3">
        <v>1</v>
      </c>
      <c r="O8" s="3"/>
      <c r="P8" s="22">
        <v>1</v>
      </c>
      <c r="Q8" s="8">
        <f>SUM(C8:P8)</f>
        <v>7</v>
      </c>
      <c r="R8" s="10">
        <f>Q8/14</f>
        <v>0.5</v>
      </c>
      <c r="S8" s="10">
        <f>Q8/15</f>
        <v>0.46666666666666667</v>
      </c>
    </row>
    <row r="9" spans="1:19" x14ac:dyDescent="0.25">
      <c r="A9" s="36"/>
      <c r="B9" s="34" t="s">
        <v>129</v>
      </c>
      <c r="C9" s="2"/>
      <c r="D9" s="2">
        <v>1</v>
      </c>
      <c r="E9" s="2">
        <v>1</v>
      </c>
      <c r="F9" s="2"/>
      <c r="G9" s="2">
        <v>1</v>
      </c>
      <c r="H9" s="2"/>
      <c r="I9" s="2"/>
      <c r="J9" s="2"/>
      <c r="K9" s="2">
        <v>1</v>
      </c>
      <c r="L9" s="2"/>
      <c r="M9" s="2"/>
      <c r="N9" s="2"/>
      <c r="O9" s="2"/>
      <c r="P9" s="25"/>
      <c r="Q9" s="8">
        <f>SUM(C9:P9)</f>
        <v>4</v>
      </c>
      <c r="R9" s="10">
        <f t="shared" ref="R9:R11" si="1">Q9/14</f>
        <v>0.2857142857142857</v>
      </c>
      <c r="S9" s="10">
        <f t="shared" ref="S9:S11" si="2">Q9/15</f>
        <v>0.26666666666666666</v>
      </c>
    </row>
    <row r="10" spans="1:19" x14ac:dyDescent="0.25">
      <c r="A10" s="36"/>
      <c r="B10" s="34" t="s">
        <v>130</v>
      </c>
      <c r="C10" s="2">
        <v>1</v>
      </c>
      <c r="D10" s="2"/>
      <c r="E10" s="2"/>
      <c r="F10" s="2"/>
      <c r="G10" s="2"/>
      <c r="H10" s="2"/>
      <c r="I10" s="2">
        <v>1</v>
      </c>
      <c r="J10" s="2"/>
      <c r="K10" s="2"/>
      <c r="L10" s="2"/>
      <c r="M10" s="2"/>
      <c r="N10" s="2"/>
      <c r="O10" s="2"/>
      <c r="P10" s="25"/>
      <c r="Q10" s="8">
        <f>SUM(C10:P10)</f>
        <v>2</v>
      </c>
      <c r="R10" s="10">
        <f t="shared" si="1"/>
        <v>0.14285714285714285</v>
      </c>
      <c r="S10" s="10">
        <f t="shared" si="2"/>
        <v>0.13333333333333333</v>
      </c>
    </row>
    <row r="11" spans="1:19" ht="16.5" thickBot="1" x14ac:dyDescent="0.3">
      <c r="A11" s="36"/>
      <c r="B11" s="35" t="s">
        <v>131</v>
      </c>
      <c r="C11" s="5"/>
      <c r="D11" s="5"/>
      <c r="E11" s="5"/>
      <c r="F11" s="5"/>
      <c r="G11" s="5"/>
      <c r="H11" s="5"/>
      <c r="I11" s="5"/>
      <c r="J11" s="5"/>
      <c r="K11" s="5" t="s">
        <v>197</v>
      </c>
      <c r="L11" s="5"/>
      <c r="M11" s="5"/>
      <c r="N11" s="5"/>
      <c r="O11" s="5" t="s">
        <v>208</v>
      </c>
      <c r="P11" s="27"/>
      <c r="Q11" s="8">
        <v>2</v>
      </c>
      <c r="R11" s="10">
        <f t="shared" si="1"/>
        <v>0.14285714285714285</v>
      </c>
      <c r="S11" s="10">
        <f t="shared" si="2"/>
        <v>0.13333333333333333</v>
      </c>
    </row>
    <row r="12" spans="1:19" ht="16.5" thickBot="1" x14ac:dyDescent="0.3">
      <c r="R12" s="12">
        <f>SUM(R8:R11)</f>
        <v>1.0714285714285714</v>
      </c>
    </row>
    <row r="13" spans="1:19" x14ac:dyDescent="0.25">
      <c r="A13" s="36" t="s">
        <v>303</v>
      </c>
      <c r="B13" s="33" t="s">
        <v>132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22"/>
      <c r="R13" s="10">
        <f>Q13/14</f>
        <v>0</v>
      </c>
    </row>
    <row r="14" spans="1:19" x14ac:dyDescent="0.25">
      <c r="A14" s="36"/>
      <c r="B14" s="34" t="s">
        <v>133</v>
      </c>
      <c r="C14" s="2"/>
      <c r="D14" s="2">
        <v>1</v>
      </c>
      <c r="E14" s="2"/>
      <c r="F14" s="2">
        <v>1</v>
      </c>
      <c r="G14" s="2"/>
      <c r="H14" s="2"/>
      <c r="I14" s="2"/>
      <c r="J14" s="2"/>
      <c r="K14" s="2"/>
      <c r="L14" s="2"/>
      <c r="M14" s="2"/>
      <c r="N14" s="2">
        <v>1</v>
      </c>
      <c r="O14" s="2"/>
      <c r="P14" s="25"/>
      <c r="Q14" s="8">
        <f>SUM(C14:P14)</f>
        <v>3</v>
      </c>
      <c r="R14" s="10">
        <f t="shared" ref="R14:R17" si="3">Q14/14</f>
        <v>0.21428571428571427</v>
      </c>
    </row>
    <row r="15" spans="1:19" x14ac:dyDescent="0.25">
      <c r="A15" s="36"/>
      <c r="B15" s="34" t="s">
        <v>134</v>
      </c>
      <c r="C15" s="2"/>
      <c r="D15" s="2"/>
      <c r="E15" s="2">
        <v>1</v>
      </c>
      <c r="F15" s="2"/>
      <c r="G15" s="2">
        <v>1</v>
      </c>
      <c r="H15" s="2"/>
      <c r="I15" s="2">
        <v>1</v>
      </c>
      <c r="J15" s="2"/>
      <c r="K15" s="2"/>
      <c r="L15" s="2"/>
      <c r="M15" s="2"/>
      <c r="N15" s="2"/>
      <c r="O15" s="2">
        <v>1</v>
      </c>
      <c r="P15" s="25">
        <v>1</v>
      </c>
      <c r="Q15" s="8">
        <f>SUM(C15:P15)</f>
        <v>5</v>
      </c>
      <c r="R15" s="10">
        <f t="shared" si="3"/>
        <v>0.35714285714285715</v>
      </c>
    </row>
    <row r="16" spans="1:19" x14ac:dyDescent="0.25">
      <c r="A16" s="36"/>
      <c r="B16" s="34" t="s">
        <v>136</v>
      </c>
      <c r="C16" s="2">
        <v>1</v>
      </c>
      <c r="D16" s="2"/>
      <c r="E16" s="2"/>
      <c r="F16" s="2"/>
      <c r="G16" s="2"/>
      <c r="H16" s="2"/>
      <c r="I16" s="2"/>
      <c r="J16" s="2"/>
      <c r="K16" s="2">
        <v>1</v>
      </c>
      <c r="L16" s="2">
        <v>1</v>
      </c>
      <c r="M16" s="2">
        <v>1</v>
      </c>
      <c r="N16" s="2"/>
      <c r="O16" s="2"/>
      <c r="P16" s="25"/>
      <c r="Q16" s="8">
        <f>SUM(C16:P16)</f>
        <v>4</v>
      </c>
      <c r="R16" s="10">
        <f t="shared" si="3"/>
        <v>0.2857142857142857</v>
      </c>
    </row>
    <row r="17" spans="1:19" ht="16.5" thickBot="1" x14ac:dyDescent="0.3">
      <c r="A17" s="36"/>
      <c r="B17" s="35" t="s">
        <v>135</v>
      </c>
      <c r="C17" s="5"/>
      <c r="D17" s="5"/>
      <c r="E17" s="5"/>
      <c r="F17" s="5"/>
      <c r="G17" s="5"/>
      <c r="H17" s="5">
        <v>1</v>
      </c>
      <c r="I17" s="5"/>
      <c r="J17" s="5">
        <v>1</v>
      </c>
      <c r="K17" s="5"/>
      <c r="L17" s="5"/>
      <c r="M17" s="5"/>
      <c r="N17" s="5"/>
      <c r="O17" s="5"/>
      <c r="P17" s="27"/>
      <c r="Q17" s="8">
        <f>SUM(C17:P17)</f>
        <v>2</v>
      </c>
      <c r="R17" s="10">
        <f t="shared" si="3"/>
        <v>0.14285714285714285</v>
      </c>
    </row>
    <row r="18" spans="1:19" ht="16.5" thickBot="1" x14ac:dyDescent="0.3"/>
    <row r="19" spans="1:19" x14ac:dyDescent="0.25">
      <c r="A19" s="36" t="s">
        <v>304</v>
      </c>
      <c r="B19" s="33" t="s">
        <v>137</v>
      </c>
      <c r="C19" s="3"/>
      <c r="D19" s="3"/>
      <c r="E19" s="3"/>
      <c r="F19" s="3"/>
      <c r="G19" s="3"/>
      <c r="H19" s="3">
        <v>1</v>
      </c>
      <c r="I19" s="3"/>
      <c r="J19" s="3">
        <v>1</v>
      </c>
      <c r="K19" s="3"/>
      <c r="L19" s="3"/>
      <c r="M19" s="3"/>
      <c r="N19" s="3"/>
      <c r="O19" s="3">
        <v>1</v>
      </c>
      <c r="P19" s="22">
        <v>1</v>
      </c>
      <c r="Q19" s="8">
        <f>SUM(C19:P19)</f>
        <v>4</v>
      </c>
      <c r="R19" s="10">
        <f>Q19/14</f>
        <v>0.2857142857142857</v>
      </c>
    </row>
    <row r="20" spans="1:19" x14ac:dyDescent="0.25">
      <c r="A20" s="36"/>
      <c r="B20" s="34" t="s">
        <v>138</v>
      </c>
      <c r="C20" s="2">
        <v>1</v>
      </c>
      <c r="D20" s="2"/>
      <c r="E20" s="2">
        <v>1</v>
      </c>
      <c r="F20" s="2">
        <v>1</v>
      </c>
      <c r="G20" s="2">
        <v>1</v>
      </c>
      <c r="H20" s="2">
        <v>1</v>
      </c>
      <c r="I20" s="2"/>
      <c r="J20" s="2">
        <v>1</v>
      </c>
      <c r="K20" s="2"/>
      <c r="L20" s="2"/>
      <c r="M20" s="2">
        <v>1</v>
      </c>
      <c r="N20" s="2">
        <v>1</v>
      </c>
      <c r="O20" s="2"/>
      <c r="P20" s="25"/>
      <c r="Q20" s="8">
        <f>SUM(C20:P20)</f>
        <v>8</v>
      </c>
      <c r="R20" s="10">
        <f t="shared" ref="R20:R22" si="4">Q20/14</f>
        <v>0.5714285714285714</v>
      </c>
    </row>
    <row r="21" spans="1:19" x14ac:dyDescent="0.25">
      <c r="A21" s="36"/>
      <c r="B21" s="34" t="s">
        <v>139</v>
      </c>
      <c r="C21" s="2"/>
      <c r="D21" s="2"/>
      <c r="E21" s="2">
        <v>1</v>
      </c>
      <c r="F21" s="2"/>
      <c r="G21" s="2">
        <v>1</v>
      </c>
      <c r="H21" s="2">
        <v>1</v>
      </c>
      <c r="I21" s="2"/>
      <c r="J21" s="2">
        <v>1</v>
      </c>
      <c r="K21" s="2"/>
      <c r="L21" s="2"/>
      <c r="M21" s="2"/>
      <c r="N21" s="2"/>
      <c r="O21" s="2">
        <v>1</v>
      </c>
      <c r="P21" s="25"/>
      <c r="Q21" s="8">
        <f>SUM(C21:P21)</f>
        <v>5</v>
      </c>
      <c r="R21" s="10">
        <f t="shared" si="4"/>
        <v>0.35714285714285715</v>
      </c>
    </row>
    <row r="22" spans="1:19" ht="16.5" thickBot="1" x14ac:dyDescent="0.3">
      <c r="A22" s="36"/>
      <c r="B22" s="35" t="s">
        <v>12</v>
      </c>
      <c r="C22" s="5"/>
      <c r="D22" s="5" t="s">
        <v>181</v>
      </c>
      <c r="E22" s="5"/>
      <c r="F22" s="5"/>
      <c r="G22" s="5"/>
      <c r="H22" s="5"/>
      <c r="I22" s="5" t="s">
        <v>189</v>
      </c>
      <c r="J22" s="5"/>
      <c r="K22" s="5" t="s">
        <v>198</v>
      </c>
      <c r="L22" s="5" t="s">
        <v>200</v>
      </c>
      <c r="M22" s="5"/>
      <c r="N22" s="5"/>
      <c r="O22" s="5"/>
      <c r="P22" s="27"/>
      <c r="R22" s="10">
        <f t="shared" si="4"/>
        <v>0</v>
      </c>
    </row>
    <row r="23" spans="1:19" ht="16.5" thickBot="1" x14ac:dyDescent="0.3"/>
    <row r="24" spans="1:19" x14ac:dyDescent="0.25">
      <c r="A24" s="16" t="s">
        <v>299</v>
      </c>
      <c r="B24" s="33" t="s">
        <v>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22"/>
      <c r="R24" s="10">
        <f>Q24/14</f>
        <v>0</v>
      </c>
      <c r="S24" s="10">
        <f>Q24/17</f>
        <v>0</v>
      </c>
    </row>
    <row r="25" spans="1:19" x14ac:dyDescent="0.25">
      <c r="A25" s="17"/>
      <c r="B25" s="34" t="s">
        <v>8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5"/>
      <c r="R25" s="10">
        <f t="shared" ref="R25:R31" si="5">Q25/14</f>
        <v>0</v>
      </c>
      <c r="S25" s="10">
        <f t="shared" ref="S25:S31" si="6">Q25/17</f>
        <v>0</v>
      </c>
    </row>
    <row r="26" spans="1:19" x14ac:dyDescent="0.25">
      <c r="A26" s="17"/>
      <c r="B26" s="34" t="s">
        <v>9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5"/>
      <c r="R26" s="10">
        <f t="shared" si="5"/>
        <v>0</v>
      </c>
      <c r="S26" s="10">
        <f t="shared" si="6"/>
        <v>0</v>
      </c>
    </row>
    <row r="27" spans="1:19" x14ac:dyDescent="0.25">
      <c r="A27" s="17"/>
      <c r="B27" s="34" t="s">
        <v>140</v>
      </c>
      <c r="C27" s="2">
        <v>1</v>
      </c>
      <c r="D27" s="2"/>
      <c r="E27" s="2">
        <v>1</v>
      </c>
      <c r="F27" s="2"/>
      <c r="G27" s="2">
        <v>1</v>
      </c>
      <c r="H27" s="2">
        <v>1</v>
      </c>
      <c r="I27" s="2"/>
      <c r="J27" s="2">
        <v>1</v>
      </c>
      <c r="K27" s="2">
        <v>1</v>
      </c>
      <c r="L27" s="2">
        <v>1</v>
      </c>
      <c r="M27" s="2"/>
      <c r="N27" s="2">
        <v>1</v>
      </c>
      <c r="O27" s="2"/>
      <c r="P27" s="25"/>
      <c r="Q27" s="8">
        <f>SUM(C27:P27)</f>
        <v>8</v>
      </c>
      <c r="R27" s="10">
        <f t="shared" si="5"/>
        <v>0.5714285714285714</v>
      </c>
      <c r="S27" s="10">
        <f t="shared" si="6"/>
        <v>0.47058823529411764</v>
      </c>
    </row>
    <row r="28" spans="1:19" x14ac:dyDescent="0.25">
      <c r="A28" s="17"/>
      <c r="B28" s="34" t="s">
        <v>141</v>
      </c>
      <c r="C28" s="2"/>
      <c r="D28" s="2"/>
      <c r="E28" s="2"/>
      <c r="F28" s="2">
        <v>1</v>
      </c>
      <c r="G28" s="2">
        <v>1</v>
      </c>
      <c r="H28" s="2"/>
      <c r="I28" s="2"/>
      <c r="J28" s="2"/>
      <c r="K28" s="2"/>
      <c r="L28" s="2"/>
      <c r="M28" s="2">
        <v>1</v>
      </c>
      <c r="N28" s="2">
        <v>1</v>
      </c>
      <c r="O28" s="2">
        <v>1</v>
      </c>
      <c r="P28" s="25">
        <v>1</v>
      </c>
      <c r="Q28" s="8">
        <f>SUM(C28:P28)</f>
        <v>6</v>
      </c>
      <c r="R28" s="10">
        <f t="shared" si="5"/>
        <v>0.42857142857142855</v>
      </c>
      <c r="S28" s="10">
        <f t="shared" si="6"/>
        <v>0.35294117647058826</v>
      </c>
    </row>
    <row r="29" spans="1:19" x14ac:dyDescent="0.25">
      <c r="A29" s="17"/>
      <c r="B29" s="34" t="s">
        <v>11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5">
        <v>1</v>
      </c>
      <c r="Q29" s="8">
        <f>SUM(C29:P29)</f>
        <v>1</v>
      </c>
      <c r="R29" s="10">
        <f t="shared" si="5"/>
        <v>7.1428571428571425E-2</v>
      </c>
      <c r="S29" s="10">
        <f t="shared" si="6"/>
        <v>5.8823529411764705E-2</v>
      </c>
    </row>
    <row r="30" spans="1:19" x14ac:dyDescent="0.25">
      <c r="A30" s="17"/>
      <c r="B30" s="34" t="s">
        <v>142</v>
      </c>
      <c r="C30" s="2"/>
      <c r="D30" s="2"/>
      <c r="E30" s="2">
        <v>1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5">
        <v>1</v>
      </c>
      <c r="Q30" s="8">
        <f>SUM(C30:P30)</f>
        <v>2</v>
      </c>
      <c r="R30" s="10">
        <f t="shared" si="5"/>
        <v>0.14285714285714285</v>
      </c>
      <c r="S30" s="10">
        <f t="shared" si="6"/>
        <v>0.11764705882352941</v>
      </c>
    </row>
    <row r="31" spans="1:19" ht="16.5" thickBot="1" x14ac:dyDescent="0.3">
      <c r="A31" s="18"/>
      <c r="B31" s="35" t="s">
        <v>131</v>
      </c>
      <c r="C31" s="5"/>
      <c r="D31" s="5" t="s">
        <v>195</v>
      </c>
      <c r="E31" s="5"/>
      <c r="F31" s="5"/>
      <c r="G31" s="5"/>
      <c r="H31" s="5"/>
      <c r="I31" s="5" t="s">
        <v>190</v>
      </c>
      <c r="J31" s="5"/>
      <c r="K31" s="5"/>
      <c r="L31" s="5"/>
      <c r="M31" s="5"/>
      <c r="N31" s="5"/>
      <c r="O31" s="5"/>
      <c r="P31" s="27"/>
      <c r="R31" s="10">
        <f t="shared" si="5"/>
        <v>0</v>
      </c>
      <c r="S31" s="10">
        <f t="shared" si="6"/>
        <v>0</v>
      </c>
    </row>
    <row r="32" spans="1:19" ht="16.5" thickBot="1" x14ac:dyDescent="0.3">
      <c r="R32" s="12">
        <f>SUM(R24:R31)</f>
        <v>1.2142857142857142</v>
      </c>
    </row>
    <row r="33" spans="1:19" ht="16.5" customHeight="1" x14ac:dyDescent="0.25">
      <c r="A33" s="31" t="s">
        <v>300</v>
      </c>
      <c r="B33" s="33" t="s">
        <v>15</v>
      </c>
      <c r="C33" s="3"/>
      <c r="D33" s="3"/>
      <c r="E33" s="3">
        <v>1</v>
      </c>
      <c r="F33" s="3">
        <v>1</v>
      </c>
      <c r="G33" s="3"/>
      <c r="H33" s="3">
        <v>1</v>
      </c>
      <c r="I33" s="3">
        <v>1</v>
      </c>
      <c r="J33" s="3">
        <v>1</v>
      </c>
      <c r="K33" s="3">
        <v>1</v>
      </c>
      <c r="L33" s="3"/>
      <c r="M33" s="3"/>
      <c r="N33" s="3"/>
      <c r="O33" s="3"/>
      <c r="P33" s="22">
        <v>1</v>
      </c>
      <c r="Q33" s="8">
        <f>SUM(C33:P33)</f>
        <v>7</v>
      </c>
      <c r="R33" s="10">
        <f>Q33/14</f>
        <v>0.5</v>
      </c>
      <c r="S33" s="10">
        <f>Q33/41</f>
        <v>0.17073170731707318</v>
      </c>
    </row>
    <row r="34" spans="1:19" x14ac:dyDescent="0.25">
      <c r="A34" s="32"/>
      <c r="B34" s="34" t="s">
        <v>16</v>
      </c>
      <c r="C34" s="2"/>
      <c r="D34" s="2"/>
      <c r="E34" s="2"/>
      <c r="F34" s="2"/>
      <c r="G34" s="2">
        <v>1</v>
      </c>
      <c r="H34" s="2"/>
      <c r="I34" s="2">
        <v>1</v>
      </c>
      <c r="J34" s="2"/>
      <c r="K34" s="2">
        <v>1</v>
      </c>
      <c r="L34" s="2"/>
      <c r="M34" s="2"/>
      <c r="N34" s="2"/>
      <c r="O34" s="2">
        <v>1</v>
      </c>
      <c r="P34" s="25"/>
      <c r="Q34" s="8">
        <f>SUM(C34:P34)</f>
        <v>4</v>
      </c>
      <c r="R34" s="10">
        <f t="shared" ref="R34:R48" si="7">Q34/14</f>
        <v>0.2857142857142857</v>
      </c>
      <c r="S34" s="10">
        <f t="shared" ref="S34:S48" si="8">Q34/41</f>
        <v>9.7560975609756101E-2</v>
      </c>
    </row>
    <row r="35" spans="1:19" x14ac:dyDescent="0.25">
      <c r="A35" s="32"/>
      <c r="B35" s="34" t="s">
        <v>17</v>
      </c>
      <c r="C35" s="2"/>
      <c r="D35" s="2"/>
      <c r="E35" s="2"/>
      <c r="F35" s="2"/>
      <c r="G35" s="2">
        <v>1</v>
      </c>
      <c r="H35" s="2"/>
      <c r="I35" s="2"/>
      <c r="J35" s="2"/>
      <c r="K35" s="2">
        <v>1</v>
      </c>
      <c r="L35" s="2"/>
      <c r="M35" s="2"/>
      <c r="N35" s="2"/>
      <c r="O35" s="2"/>
      <c r="P35" s="25"/>
      <c r="Q35" s="8">
        <f>SUM(C35:P35)</f>
        <v>2</v>
      </c>
      <c r="R35" s="10">
        <f t="shared" si="7"/>
        <v>0.14285714285714285</v>
      </c>
      <c r="S35" s="10">
        <f t="shared" si="8"/>
        <v>4.878048780487805E-2</v>
      </c>
    </row>
    <row r="36" spans="1:19" x14ac:dyDescent="0.25">
      <c r="A36" s="32"/>
      <c r="B36" s="34" t="s">
        <v>18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5"/>
      <c r="R36" s="10">
        <f t="shared" si="7"/>
        <v>0</v>
      </c>
      <c r="S36" s="10">
        <f t="shared" si="8"/>
        <v>0</v>
      </c>
    </row>
    <row r="37" spans="1:19" x14ac:dyDescent="0.25">
      <c r="A37" s="32"/>
      <c r="B37" s="34" t="s">
        <v>19</v>
      </c>
      <c r="C37" s="2"/>
      <c r="D37" s="2"/>
      <c r="E37" s="2">
        <v>1</v>
      </c>
      <c r="F37" s="2"/>
      <c r="G37" s="2"/>
      <c r="H37" s="2"/>
      <c r="I37" s="2"/>
      <c r="J37" s="2"/>
      <c r="K37" s="2">
        <v>1</v>
      </c>
      <c r="L37" s="2"/>
      <c r="M37" s="2"/>
      <c r="N37" s="2">
        <v>1</v>
      </c>
      <c r="O37" s="2"/>
      <c r="P37" s="25"/>
      <c r="Q37" s="8">
        <f t="shared" ref="Q37:Q43" si="9">SUM(C37:P37)</f>
        <v>3</v>
      </c>
      <c r="R37" s="10">
        <f t="shared" si="7"/>
        <v>0.21428571428571427</v>
      </c>
      <c r="S37" s="10">
        <f t="shared" si="8"/>
        <v>7.3170731707317069E-2</v>
      </c>
    </row>
    <row r="38" spans="1:19" x14ac:dyDescent="0.25">
      <c r="A38" s="32"/>
      <c r="B38" s="34" t="s">
        <v>20</v>
      </c>
      <c r="C38" s="2"/>
      <c r="D38" s="2"/>
      <c r="E38" s="2"/>
      <c r="F38" s="2">
        <v>1</v>
      </c>
      <c r="G38" s="2"/>
      <c r="H38" s="2">
        <v>1</v>
      </c>
      <c r="I38" s="2"/>
      <c r="J38" s="2">
        <v>1</v>
      </c>
      <c r="K38" s="2">
        <v>1</v>
      </c>
      <c r="L38" s="2"/>
      <c r="M38" s="2"/>
      <c r="N38" s="2"/>
      <c r="O38" s="2">
        <v>1</v>
      </c>
      <c r="P38" s="25"/>
      <c r="Q38" s="8">
        <f t="shared" si="9"/>
        <v>5</v>
      </c>
      <c r="R38" s="10">
        <f t="shared" si="7"/>
        <v>0.35714285714285715</v>
      </c>
      <c r="S38" s="10">
        <f t="shared" si="8"/>
        <v>0.12195121951219512</v>
      </c>
    </row>
    <row r="39" spans="1:19" x14ac:dyDescent="0.25">
      <c r="A39" s="32"/>
      <c r="B39" s="34" t="s">
        <v>21</v>
      </c>
      <c r="C39" s="2">
        <v>1</v>
      </c>
      <c r="D39" s="2"/>
      <c r="E39" s="2">
        <v>1</v>
      </c>
      <c r="F39" s="2">
        <v>1</v>
      </c>
      <c r="G39" s="2">
        <v>1</v>
      </c>
      <c r="H39" s="2"/>
      <c r="I39" s="2">
        <v>1</v>
      </c>
      <c r="J39" s="2">
        <v>1</v>
      </c>
      <c r="K39" s="2">
        <v>1</v>
      </c>
      <c r="L39" s="2"/>
      <c r="M39" s="2"/>
      <c r="N39" s="2"/>
      <c r="O39" s="2"/>
      <c r="P39" s="25">
        <v>1</v>
      </c>
      <c r="Q39" s="8">
        <f t="shared" si="9"/>
        <v>8</v>
      </c>
      <c r="R39" s="10">
        <f t="shared" si="7"/>
        <v>0.5714285714285714</v>
      </c>
      <c r="S39" s="10">
        <f t="shared" si="8"/>
        <v>0.1951219512195122</v>
      </c>
    </row>
    <row r="40" spans="1:19" x14ac:dyDescent="0.25">
      <c r="A40" s="32"/>
      <c r="B40" s="34" t="s">
        <v>22</v>
      </c>
      <c r="C40" s="2"/>
      <c r="D40" s="2"/>
      <c r="E40" s="2">
        <v>1</v>
      </c>
      <c r="F40" s="2"/>
      <c r="G40" s="2"/>
      <c r="H40" s="2">
        <v>1</v>
      </c>
      <c r="I40" s="2"/>
      <c r="J40" s="2"/>
      <c r="K40" s="2"/>
      <c r="L40" s="2"/>
      <c r="M40" s="2"/>
      <c r="N40" s="2">
        <v>1</v>
      </c>
      <c r="O40" s="2"/>
      <c r="P40" s="25"/>
      <c r="Q40" s="8">
        <f t="shared" si="9"/>
        <v>3</v>
      </c>
      <c r="R40" s="10">
        <f t="shared" si="7"/>
        <v>0.21428571428571427</v>
      </c>
      <c r="S40" s="10">
        <f t="shared" si="8"/>
        <v>7.3170731707317069E-2</v>
      </c>
    </row>
    <row r="41" spans="1:19" x14ac:dyDescent="0.25">
      <c r="A41" s="32"/>
      <c r="B41" s="34" t="s">
        <v>23</v>
      </c>
      <c r="C41" s="2"/>
      <c r="D41" s="2"/>
      <c r="E41" s="2"/>
      <c r="F41" s="2"/>
      <c r="G41" s="2"/>
      <c r="H41" s="2"/>
      <c r="I41" s="2"/>
      <c r="J41" s="2"/>
      <c r="K41" s="2">
        <v>1</v>
      </c>
      <c r="L41" s="2"/>
      <c r="M41" s="2"/>
      <c r="N41" s="2"/>
      <c r="O41" s="2"/>
      <c r="P41" s="25"/>
      <c r="Q41" s="8">
        <f t="shared" si="9"/>
        <v>1</v>
      </c>
      <c r="R41" s="10">
        <f t="shared" si="7"/>
        <v>7.1428571428571425E-2</v>
      </c>
      <c r="S41" s="10">
        <f t="shared" si="8"/>
        <v>2.4390243902439025E-2</v>
      </c>
    </row>
    <row r="42" spans="1:19" x14ac:dyDescent="0.25">
      <c r="A42" s="32"/>
      <c r="B42" s="34" t="s">
        <v>24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>
        <v>1</v>
      </c>
      <c r="O42" s="2"/>
      <c r="P42" s="25"/>
      <c r="Q42" s="8">
        <f t="shared" si="9"/>
        <v>1</v>
      </c>
      <c r="R42" s="10">
        <f t="shared" si="7"/>
        <v>7.1428571428571425E-2</v>
      </c>
      <c r="S42" s="10">
        <f t="shared" si="8"/>
        <v>2.4390243902439025E-2</v>
      </c>
    </row>
    <row r="43" spans="1:19" x14ac:dyDescent="0.25">
      <c r="A43" s="32"/>
      <c r="B43" s="34" t="s">
        <v>193</v>
      </c>
      <c r="C43" s="2"/>
      <c r="D43" s="2"/>
      <c r="E43" s="2">
        <v>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5"/>
      <c r="Q43" s="8">
        <f t="shared" si="9"/>
        <v>1</v>
      </c>
      <c r="R43" s="10">
        <f t="shared" si="7"/>
        <v>7.1428571428571425E-2</v>
      </c>
      <c r="S43" s="10">
        <f t="shared" si="8"/>
        <v>2.4390243902439025E-2</v>
      </c>
    </row>
    <row r="44" spans="1:19" x14ac:dyDescent="0.25">
      <c r="A44" s="32"/>
      <c r="B44" s="34" t="s">
        <v>25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5"/>
      <c r="R44" s="10">
        <f t="shared" si="7"/>
        <v>0</v>
      </c>
      <c r="S44" s="10">
        <f t="shared" si="8"/>
        <v>0</v>
      </c>
    </row>
    <row r="45" spans="1:19" x14ac:dyDescent="0.25">
      <c r="A45" s="32"/>
      <c r="B45" s="34" t="s">
        <v>183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>
        <v>1</v>
      </c>
      <c r="N45" s="2"/>
      <c r="O45" s="2"/>
      <c r="P45" s="25">
        <v>1</v>
      </c>
      <c r="Q45" s="8">
        <f>SUM(C45:P45)</f>
        <v>2</v>
      </c>
      <c r="R45" s="10">
        <f t="shared" si="7"/>
        <v>0.14285714285714285</v>
      </c>
      <c r="S45" s="10">
        <f t="shared" si="8"/>
        <v>4.878048780487805E-2</v>
      </c>
    </row>
    <row r="46" spans="1:19" x14ac:dyDescent="0.25">
      <c r="A46" s="32"/>
      <c r="B46" s="34" t="s">
        <v>194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>
        <v>1</v>
      </c>
      <c r="N46" s="2">
        <v>1</v>
      </c>
      <c r="O46" s="2"/>
      <c r="P46" s="25"/>
      <c r="Q46" s="8">
        <f>SUM(C46:P46)</f>
        <v>2</v>
      </c>
      <c r="R46" s="10">
        <f t="shared" si="7"/>
        <v>0.14285714285714285</v>
      </c>
      <c r="S46" s="10">
        <f t="shared" si="8"/>
        <v>4.878048780487805E-2</v>
      </c>
    </row>
    <row r="47" spans="1:19" x14ac:dyDescent="0.25">
      <c r="A47" s="32"/>
      <c r="B47" s="34" t="s">
        <v>184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5"/>
      <c r="R47" s="10">
        <f t="shared" si="7"/>
        <v>0</v>
      </c>
      <c r="S47" s="10">
        <f t="shared" si="8"/>
        <v>0</v>
      </c>
    </row>
    <row r="48" spans="1:19" ht="16.5" thickBot="1" x14ac:dyDescent="0.3">
      <c r="A48" s="29"/>
      <c r="B48" s="35" t="s">
        <v>131</v>
      </c>
      <c r="C48" s="5"/>
      <c r="D48" s="5">
        <v>1</v>
      </c>
      <c r="E48" s="5">
        <v>1</v>
      </c>
      <c r="F48" s="5"/>
      <c r="G48" s="5"/>
      <c r="H48" s="5"/>
      <c r="I48" s="5"/>
      <c r="J48" s="5"/>
      <c r="K48" s="5"/>
      <c r="L48" s="5" t="s">
        <v>201</v>
      </c>
      <c r="M48" s="5"/>
      <c r="N48" s="5"/>
      <c r="O48" s="5"/>
      <c r="P48" s="27"/>
      <c r="Q48" s="8">
        <f>SUM(C48:P48)</f>
        <v>2</v>
      </c>
      <c r="R48" s="10">
        <f t="shared" si="7"/>
        <v>0.14285714285714285</v>
      </c>
      <c r="S48" s="10">
        <f t="shared" si="8"/>
        <v>4.878048780487805E-2</v>
      </c>
    </row>
    <row r="49" spans="1:19" ht="16.5" thickBot="1" x14ac:dyDescent="0.3">
      <c r="A49" s="29"/>
      <c r="B49" s="11"/>
      <c r="R49" s="12">
        <f>SUM(R33:R48)</f>
        <v>2.9285714285714288</v>
      </c>
    </row>
    <row r="50" spans="1:19" ht="16.5" customHeight="1" x14ac:dyDescent="0.25">
      <c r="A50" s="31" t="s">
        <v>301</v>
      </c>
      <c r="B50" s="33" t="s">
        <v>15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22"/>
      <c r="R50" s="10">
        <f>Q50/14</f>
        <v>0</v>
      </c>
      <c r="S50" s="10">
        <f>Q50/21</f>
        <v>0</v>
      </c>
    </row>
    <row r="51" spans="1:19" x14ac:dyDescent="0.25">
      <c r="A51" s="32"/>
      <c r="B51" s="34" t="s">
        <v>16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5"/>
      <c r="R51" s="10">
        <f t="shared" ref="R51:R65" si="10">Q51/14</f>
        <v>0</v>
      </c>
      <c r="S51" s="10">
        <f t="shared" ref="S51:S65" si="11">Q51/21</f>
        <v>0</v>
      </c>
    </row>
    <row r="52" spans="1:19" x14ac:dyDescent="0.25">
      <c r="A52" s="32"/>
      <c r="B52" s="34" t="s">
        <v>17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5"/>
      <c r="R52" s="10">
        <f t="shared" si="10"/>
        <v>0</v>
      </c>
      <c r="S52" s="10">
        <f t="shared" si="11"/>
        <v>0</v>
      </c>
    </row>
    <row r="53" spans="1:19" x14ac:dyDescent="0.25">
      <c r="A53" s="32"/>
      <c r="B53" s="34" t="s">
        <v>18</v>
      </c>
      <c r="C53" s="2"/>
      <c r="D53" s="2"/>
      <c r="E53" s="2"/>
      <c r="F53" s="2"/>
      <c r="G53" s="2"/>
      <c r="H53" s="2"/>
      <c r="I53" s="2">
        <v>1</v>
      </c>
      <c r="J53" s="2"/>
      <c r="K53" s="2"/>
      <c r="L53" s="2"/>
      <c r="M53" s="2"/>
      <c r="N53" s="2"/>
      <c r="O53" s="2"/>
      <c r="P53" s="25"/>
      <c r="Q53" s="8">
        <f>SUM(C53:P53)</f>
        <v>1</v>
      </c>
      <c r="R53" s="10">
        <f t="shared" si="10"/>
        <v>7.1428571428571425E-2</v>
      </c>
      <c r="S53" s="10">
        <f t="shared" si="11"/>
        <v>4.7619047619047616E-2</v>
      </c>
    </row>
    <row r="54" spans="1:19" x14ac:dyDescent="0.25">
      <c r="A54" s="32"/>
      <c r="B54" s="34" t="s">
        <v>19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5">
        <v>1</v>
      </c>
      <c r="Q54" s="8">
        <f>SUM(C54:P54)</f>
        <v>1</v>
      </c>
      <c r="R54" s="10">
        <f t="shared" si="10"/>
        <v>7.1428571428571425E-2</v>
      </c>
      <c r="S54" s="10">
        <f t="shared" si="11"/>
        <v>4.7619047619047616E-2</v>
      </c>
    </row>
    <row r="55" spans="1:19" x14ac:dyDescent="0.25">
      <c r="A55" s="32"/>
      <c r="B55" s="34" t="s">
        <v>20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5"/>
      <c r="R55" s="10">
        <f t="shared" si="10"/>
        <v>0</v>
      </c>
      <c r="S55" s="10">
        <f t="shared" si="11"/>
        <v>0</v>
      </c>
    </row>
    <row r="56" spans="1:19" x14ac:dyDescent="0.25">
      <c r="A56" s="32"/>
      <c r="B56" s="34" t="s">
        <v>21</v>
      </c>
      <c r="C56" s="2">
        <v>1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 t="s">
        <v>205</v>
      </c>
      <c r="O56" s="2"/>
      <c r="P56" s="25">
        <v>1</v>
      </c>
      <c r="Q56" s="8">
        <f>SUM(C56:P56)</f>
        <v>2</v>
      </c>
      <c r="R56" s="10">
        <f t="shared" si="10"/>
        <v>0.14285714285714285</v>
      </c>
      <c r="S56" s="10">
        <f t="shared" si="11"/>
        <v>9.5238095238095233E-2</v>
      </c>
    </row>
    <row r="57" spans="1:19" x14ac:dyDescent="0.25">
      <c r="A57" s="32"/>
      <c r="B57" s="34" t="s">
        <v>22</v>
      </c>
      <c r="C57" s="2"/>
      <c r="D57" s="2"/>
      <c r="E57" s="2"/>
      <c r="F57" s="2"/>
      <c r="G57" s="2"/>
      <c r="H57" s="2"/>
      <c r="I57" s="2">
        <v>1</v>
      </c>
      <c r="J57" s="2"/>
      <c r="K57" s="2"/>
      <c r="L57" s="2"/>
      <c r="M57" s="2"/>
      <c r="N57" s="2"/>
      <c r="O57" s="2"/>
      <c r="P57" s="25">
        <v>1</v>
      </c>
      <c r="Q57" s="8">
        <f>SUM(C57:P57)</f>
        <v>2</v>
      </c>
      <c r="R57" s="10">
        <f t="shared" si="10"/>
        <v>0.14285714285714285</v>
      </c>
      <c r="S57" s="10">
        <f t="shared" si="11"/>
        <v>9.5238095238095233E-2</v>
      </c>
    </row>
    <row r="58" spans="1:19" x14ac:dyDescent="0.25">
      <c r="A58" s="32"/>
      <c r="B58" s="34" t="s">
        <v>23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5"/>
      <c r="R58" s="10">
        <f t="shared" si="10"/>
        <v>0</v>
      </c>
      <c r="S58" s="10">
        <f t="shared" si="11"/>
        <v>0</v>
      </c>
    </row>
    <row r="59" spans="1:19" x14ac:dyDescent="0.25">
      <c r="A59" s="32"/>
      <c r="B59" s="34" t="s">
        <v>24</v>
      </c>
      <c r="C59" s="2"/>
      <c r="D59" s="2"/>
      <c r="E59" s="2"/>
      <c r="F59" s="2"/>
      <c r="G59" s="2"/>
      <c r="H59" s="2"/>
      <c r="I59" s="2">
        <v>1</v>
      </c>
      <c r="J59" s="2"/>
      <c r="K59" s="2"/>
      <c r="L59" s="2"/>
      <c r="M59" s="2">
        <v>1</v>
      </c>
      <c r="N59" s="2"/>
      <c r="O59" s="2"/>
      <c r="P59" s="25"/>
      <c r="Q59" s="8">
        <f t="shared" ref="Q59:Q65" si="12">SUM(C59:P59)</f>
        <v>2</v>
      </c>
      <c r="R59" s="10">
        <f t="shared" si="10"/>
        <v>0.14285714285714285</v>
      </c>
      <c r="S59" s="10">
        <f t="shared" si="11"/>
        <v>9.5238095238095233E-2</v>
      </c>
    </row>
    <row r="60" spans="1:19" x14ac:dyDescent="0.25">
      <c r="A60" s="32"/>
      <c r="B60" s="34" t="s">
        <v>193</v>
      </c>
      <c r="C60" s="2"/>
      <c r="D60" s="2"/>
      <c r="E60" s="2"/>
      <c r="F60" s="2"/>
      <c r="G60" s="2"/>
      <c r="H60" s="2"/>
      <c r="I60" s="2"/>
      <c r="J60" s="2">
        <v>1</v>
      </c>
      <c r="K60" s="2"/>
      <c r="L60" s="2"/>
      <c r="M60" s="2"/>
      <c r="N60" s="2"/>
      <c r="O60" s="2"/>
      <c r="P60" s="25"/>
      <c r="Q60" s="8">
        <f t="shared" si="12"/>
        <v>1</v>
      </c>
      <c r="R60" s="10">
        <f t="shared" si="10"/>
        <v>7.1428571428571425E-2</v>
      </c>
      <c r="S60" s="10">
        <f t="shared" si="11"/>
        <v>4.7619047619047616E-2</v>
      </c>
    </row>
    <row r="61" spans="1:19" x14ac:dyDescent="0.25">
      <c r="A61" s="32"/>
      <c r="B61" s="34" t="s">
        <v>25</v>
      </c>
      <c r="C61" s="2"/>
      <c r="D61" s="2"/>
      <c r="E61" s="2"/>
      <c r="F61" s="2"/>
      <c r="G61" s="2"/>
      <c r="H61" s="2">
        <v>1</v>
      </c>
      <c r="I61" s="2"/>
      <c r="J61" s="2">
        <v>1</v>
      </c>
      <c r="K61" s="2"/>
      <c r="L61" s="2"/>
      <c r="M61" s="2"/>
      <c r="N61" s="2"/>
      <c r="O61" s="2">
        <v>1</v>
      </c>
      <c r="P61" s="25"/>
      <c r="Q61" s="8">
        <f t="shared" si="12"/>
        <v>3</v>
      </c>
      <c r="R61" s="10">
        <f t="shared" si="10"/>
        <v>0.21428571428571427</v>
      </c>
      <c r="S61" s="10">
        <f t="shared" si="11"/>
        <v>0.14285714285714285</v>
      </c>
    </row>
    <row r="62" spans="1:19" x14ac:dyDescent="0.25">
      <c r="A62" s="32"/>
      <c r="B62" s="34" t="s">
        <v>28</v>
      </c>
      <c r="C62" s="2">
        <v>1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>
        <v>1</v>
      </c>
      <c r="P62" s="25"/>
      <c r="Q62" s="8">
        <f t="shared" si="12"/>
        <v>2</v>
      </c>
      <c r="R62" s="10">
        <f t="shared" si="10"/>
        <v>0.14285714285714285</v>
      </c>
      <c r="S62" s="10">
        <f t="shared" si="11"/>
        <v>9.5238095238095233E-2</v>
      </c>
    </row>
    <row r="63" spans="1:19" x14ac:dyDescent="0.25">
      <c r="A63" s="32"/>
      <c r="B63" s="34" t="s">
        <v>194</v>
      </c>
      <c r="C63" s="2"/>
      <c r="D63" s="2"/>
      <c r="E63" s="2"/>
      <c r="F63" s="2"/>
      <c r="G63" s="2"/>
      <c r="H63" s="2">
        <v>1</v>
      </c>
      <c r="I63" s="2"/>
      <c r="J63" s="2">
        <v>1</v>
      </c>
      <c r="K63" s="2"/>
      <c r="L63" s="2"/>
      <c r="M63" s="2"/>
      <c r="N63" s="2"/>
      <c r="O63" s="2"/>
      <c r="P63" s="25"/>
      <c r="Q63" s="8">
        <f t="shared" si="12"/>
        <v>2</v>
      </c>
      <c r="R63" s="10">
        <f t="shared" si="10"/>
        <v>0.14285714285714285</v>
      </c>
      <c r="S63" s="10">
        <f t="shared" si="11"/>
        <v>9.5238095238095233E-2</v>
      </c>
    </row>
    <row r="64" spans="1:19" x14ac:dyDescent="0.25">
      <c r="A64" s="32"/>
      <c r="B64" s="34" t="s">
        <v>184</v>
      </c>
      <c r="C64" s="2">
        <v>1</v>
      </c>
      <c r="D64" s="2"/>
      <c r="E64" s="2"/>
      <c r="F64" s="2"/>
      <c r="G64" s="2">
        <v>1</v>
      </c>
      <c r="H64" s="2"/>
      <c r="I64" s="2"/>
      <c r="J64" s="2"/>
      <c r="K64" s="2"/>
      <c r="L64" s="2"/>
      <c r="M64" s="2"/>
      <c r="N64" s="2"/>
      <c r="O64" s="2"/>
      <c r="P64" s="25"/>
      <c r="Q64" s="8">
        <f t="shared" si="12"/>
        <v>2</v>
      </c>
      <c r="R64" s="10">
        <f t="shared" si="10"/>
        <v>0.14285714285714285</v>
      </c>
      <c r="S64" s="10">
        <f t="shared" si="11"/>
        <v>9.5238095238095233E-2</v>
      </c>
    </row>
    <row r="65" spans="1:19" ht="16.5" thickBot="1" x14ac:dyDescent="0.3">
      <c r="A65" s="32"/>
      <c r="B65" s="35" t="s">
        <v>12</v>
      </c>
      <c r="C65" s="5"/>
      <c r="D65" s="5">
        <v>1</v>
      </c>
      <c r="E65" s="5">
        <v>1</v>
      </c>
      <c r="F65" s="5">
        <v>1</v>
      </c>
      <c r="G65" s="5"/>
      <c r="H65" s="5"/>
      <c r="I65" s="5"/>
      <c r="J65" s="5"/>
      <c r="K65" s="5" t="s">
        <v>192</v>
      </c>
      <c r="L65" s="5" t="s">
        <v>202</v>
      </c>
      <c r="M65" s="5"/>
      <c r="N65" s="5" t="s">
        <v>206</v>
      </c>
      <c r="O65" s="5"/>
      <c r="P65" s="27" t="s">
        <v>210</v>
      </c>
      <c r="Q65" s="8">
        <f t="shared" si="12"/>
        <v>3</v>
      </c>
      <c r="R65" s="10">
        <f t="shared" si="10"/>
        <v>0.21428571428571427</v>
      </c>
      <c r="S65" s="10">
        <f t="shared" si="11"/>
        <v>0.14285714285714285</v>
      </c>
    </row>
    <row r="66" spans="1:19" ht="16.5" thickBot="1" x14ac:dyDescent="0.3">
      <c r="A66" s="29"/>
      <c r="R66" s="12">
        <f>SUM(R50:R65)</f>
        <v>1.4999999999999998</v>
      </c>
    </row>
    <row r="67" spans="1:19" ht="34.5" customHeight="1" x14ac:dyDescent="0.25">
      <c r="A67" s="16" t="s">
        <v>285</v>
      </c>
      <c r="B67" s="33" t="s">
        <v>31</v>
      </c>
      <c r="C67" s="3">
        <v>1</v>
      </c>
      <c r="D67" s="3">
        <v>1</v>
      </c>
      <c r="E67" s="3">
        <v>1</v>
      </c>
      <c r="F67" s="3">
        <v>1</v>
      </c>
      <c r="G67" s="3">
        <v>1</v>
      </c>
      <c r="H67" s="3">
        <v>1</v>
      </c>
      <c r="I67" s="3">
        <v>1</v>
      </c>
      <c r="J67" s="3">
        <v>1</v>
      </c>
      <c r="K67" s="3">
        <v>1</v>
      </c>
      <c r="L67" s="3">
        <v>1</v>
      </c>
      <c r="M67" s="3">
        <v>1</v>
      </c>
      <c r="N67" s="3">
        <v>1</v>
      </c>
      <c r="O67" s="3">
        <v>1</v>
      </c>
      <c r="P67" s="22">
        <v>1</v>
      </c>
      <c r="Q67" s="8">
        <f>SUM(C67:P67)</f>
        <v>14</v>
      </c>
      <c r="R67" s="10">
        <f>Q67/14</f>
        <v>1</v>
      </c>
    </row>
    <row r="68" spans="1:19" ht="34.5" customHeight="1" thickBot="1" x14ac:dyDescent="0.3">
      <c r="A68" s="18"/>
      <c r="B68" s="35" t="s">
        <v>144</v>
      </c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27"/>
    </row>
    <row r="69" spans="1:19" ht="16.5" thickBot="1" x14ac:dyDescent="0.3"/>
    <row r="70" spans="1:19" ht="34.5" customHeight="1" x14ac:dyDescent="0.25">
      <c r="A70" s="16" t="s">
        <v>286</v>
      </c>
      <c r="B70" s="33" t="s">
        <v>97</v>
      </c>
      <c r="C70" s="3">
        <v>1</v>
      </c>
      <c r="D70" s="3">
        <v>1</v>
      </c>
      <c r="E70" s="3">
        <v>1</v>
      </c>
      <c r="F70" s="3">
        <v>1</v>
      </c>
      <c r="G70" s="3">
        <v>1</v>
      </c>
      <c r="H70" s="3">
        <v>1</v>
      </c>
      <c r="I70" s="3">
        <v>1</v>
      </c>
      <c r="J70" s="3">
        <v>1</v>
      </c>
      <c r="K70" s="3">
        <v>1</v>
      </c>
      <c r="L70" s="3">
        <v>1</v>
      </c>
      <c r="M70" s="3">
        <v>1</v>
      </c>
      <c r="N70" s="3">
        <v>1</v>
      </c>
      <c r="O70" s="3">
        <v>1</v>
      </c>
      <c r="P70" s="22">
        <v>1</v>
      </c>
      <c r="Q70" s="8">
        <f>SUM(C70:P70)</f>
        <v>14</v>
      </c>
      <c r="R70" s="10">
        <f>Q70/14</f>
        <v>1</v>
      </c>
    </row>
    <row r="71" spans="1:19" ht="34.5" customHeight="1" thickBot="1" x14ac:dyDescent="0.3">
      <c r="A71" s="18"/>
      <c r="B71" s="35" t="s">
        <v>144</v>
      </c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27"/>
    </row>
    <row r="72" spans="1:19" ht="16.5" thickBot="1" x14ac:dyDescent="0.3"/>
    <row r="73" spans="1:19" x14ac:dyDescent="0.25">
      <c r="A73" s="16" t="s">
        <v>287</v>
      </c>
      <c r="B73" s="33" t="s">
        <v>33</v>
      </c>
      <c r="C73" s="3"/>
      <c r="D73" s="3"/>
      <c r="E73" s="3">
        <v>1</v>
      </c>
      <c r="F73" s="3">
        <v>1</v>
      </c>
      <c r="G73" s="3"/>
      <c r="H73" s="3">
        <v>1</v>
      </c>
      <c r="I73" s="3"/>
      <c r="J73" s="3">
        <v>1</v>
      </c>
      <c r="K73" s="3">
        <v>1</v>
      </c>
      <c r="L73" s="3"/>
      <c r="M73" s="3">
        <v>1</v>
      </c>
      <c r="N73" s="3"/>
      <c r="O73" s="3">
        <v>1</v>
      </c>
      <c r="P73" s="22"/>
      <c r="Q73" s="8">
        <f>SUM(C73:P73)</f>
        <v>7</v>
      </c>
      <c r="R73" s="10">
        <f>Q73/14</f>
        <v>0.5</v>
      </c>
    </row>
    <row r="74" spans="1:19" x14ac:dyDescent="0.25">
      <c r="A74" s="17"/>
      <c r="B74" s="34" t="s">
        <v>34</v>
      </c>
      <c r="C74" s="2">
        <v>1</v>
      </c>
      <c r="D74" s="2"/>
      <c r="E74" s="2"/>
      <c r="F74" s="2"/>
      <c r="G74" s="2">
        <v>1</v>
      </c>
      <c r="H74" s="2"/>
      <c r="I74" s="2">
        <v>1</v>
      </c>
      <c r="J74" s="2"/>
      <c r="K74" s="2"/>
      <c r="L74" s="2"/>
      <c r="M74" s="2"/>
      <c r="N74" s="2">
        <v>1</v>
      </c>
      <c r="O74" s="2"/>
      <c r="P74" s="25">
        <v>1</v>
      </c>
      <c r="Q74" s="8">
        <f>SUM(C74:P74)</f>
        <v>5</v>
      </c>
      <c r="R74" s="10">
        <f t="shared" ref="R74:R77" si="13">Q74/14</f>
        <v>0.35714285714285715</v>
      </c>
    </row>
    <row r="75" spans="1:19" x14ac:dyDescent="0.25">
      <c r="A75" s="17"/>
      <c r="B75" s="34" t="s">
        <v>35</v>
      </c>
      <c r="C75" s="2"/>
      <c r="D75" s="2">
        <v>1</v>
      </c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5"/>
      <c r="Q75" s="8">
        <f>SUM(C75:P75)</f>
        <v>1</v>
      </c>
      <c r="R75" s="10">
        <f t="shared" si="13"/>
        <v>7.1428571428571425E-2</v>
      </c>
    </row>
    <row r="76" spans="1:19" x14ac:dyDescent="0.25">
      <c r="A76" s="17"/>
      <c r="B76" s="34" t="s">
        <v>36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5"/>
      <c r="R76" s="10">
        <f t="shared" si="13"/>
        <v>0</v>
      </c>
    </row>
    <row r="77" spans="1:19" ht="16.5" thickBot="1" x14ac:dyDescent="0.3">
      <c r="A77" s="18"/>
      <c r="B77" s="35" t="s">
        <v>37</v>
      </c>
      <c r="C77" s="5"/>
      <c r="D77" s="5"/>
      <c r="E77" s="5"/>
      <c r="F77" s="5"/>
      <c r="G77" s="5"/>
      <c r="H77" s="5"/>
      <c r="I77" s="5"/>
      <c r="J77" s="5"/>
      <c r="K77" s="5"/>
      <c r="L77" s="5">
        <v>1</v>
      </c>
      <c r="M77" s="5"/>
      <c r="N77" s="5"/>
      <c r="O77" s="5"/>
      <c r="P77" s="27"/>
      <c r="Q77" s="8">
        <f>SUM(C77:P77)</f>
        <v>1</v>
      </c>
      <c r="R77" s="10">
        <f t="shared" si="13"/>
        <v>7.1428571428571425E-2</v>
      </c>
    </row>
    <row r="78" spans="1:19" ht="17.25" customHeight="1" thickBot="1" x14ac:dyDescent="0.3"/>
    <row r="79" spans="1:19" ht="17.25" customHeight="1" x14ac:dyDescent="0.25">
      <c r="A79" s="16" t="s">
        <v>288</v>
      </c>
      <c r="B79" s="33" t="s">
        <v>38</v>
      </c>
      <c r="C79" s="3"/>
      <c r="D79" s="3"/>
      <c r="E79" s="3"/>
      <c r="F79" s="3"/>
      <c r="G79" s="3"/>
      <c r="H79" s="3"/>
      <c r="I79" s="3">
        <v>1</v>
      </c>
      <c r="J79" s="3">
        <v>1</v>
      </c>
      <c r="K79" s="3">
        <v>1</v>
      </c>
      <c r="L79" s="3">
        <v>1</v>
      </c>
      <c r="M79" s="3"/>
      <c r="N79" s="3"/>
      <c r="O79" s="3"/>
      <c r="P79" s="22">
        <v>1</v>
      </c>
      <c r="Q79" s="8">
        <f>SUM(C79:P79)</f>
        <v>5</v>
      </c>
      <c r="R79" s="10">
        <f>Q79/14</f>
        <v>0.35714285714285715</v>
      </c>
    </row>
    <row r="80" spans="1:19" ht="17.25" customHeight="1" thickBot="1" x14ac:dyDescent="0.3">
      <c r="A80" s="18"/>
      <c r="B80" s="35" t="s">
        <v>39</v>
      </c>
      <c r="C80" s="5">
        <v>1</v>
      </c>
      <c r="D80" s="5">
        <v>1</v>
      </c>
      <c r="E80" s="5">
        <v>1</v>
      </c>
      <c r="F80" s="5">
        <v>1</v>
      </c>
      <c r="G80" s="5">
        <v>1</v>
      </c>
      <c r="H80" s="5">
        <v>1</v>
      </c>
      <c r="I80" s="5"/>
      <c r="J80" s="5"/>
      <c r="K80" s="5"/>
      <c r="L80" s="5"/>
      <c r="M80" s="5">
        <v>1</v>
      </c>
      <c r="N80" s="5">
        <v>1</v>
      </c>
      <c r="O80" s="5">
        <v>1</v>
      </c>
      <c r="P80" s="27"/>
      <c r="Q80" s="8">
        <f>SUM(C80:P80)</f>
        <v>9</v>
      </c>
      <c r="R80" s="10">
        <f>Q80/14</f>
        <v>0.6428571428571429</v>
      </c>
    </row>
    <row r="81" spans="1:18" ht="16.5" thickBot="1" x14ac:dyDescent="0.3"/>
    <row r="82" spans="1:18" x14ac:dyDescent="0.25">
      <c r="A82" s="16" t="s">
        <v>289</v>
      </c>
      <c r="B82" s="33" t="s">
        <v>40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22"/>
      <c r="R82" s="10">
        <f>Q82/14</f>
        <v>0</v>
      </c>
    </row>
    <row r="83" spans="1:18" x14ac:dyDescent="0.25">
      <c r="A83" s="17"/>
      <c r="B83" s="34" t="s">
        <v>41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5"/>
      <c r="R83" s="10">
        <f t="shared" ref="R83:R88" si="14">Q83/14</f>
        <v>0</v>
      </c>
    </row>
    <row r="84" spans="1:18" x14ac:dyDescent="0.25">
      <c r="A84" s="17"/>
      <c r="B84" s="34" t="s">
        <v>42</v>
      </c>
      <c r="C84" s="2"/>
      <c r="D84" s="2"/>
      <c r="E84" s="2"/>
      <c r="F84" s="2"/>
      <c r="G84" s="2"/>
      <c r="H84" s="2"/>
      <c r="I84" s="2"/>
      <c r="J84" s="2">
        <v>1</v>
      </c>
      <c r="K84" s="2"/>
      <c r="L84" s="2"/>
      <c r="M84" s="2"/>
      <c r="N84" s="2"/>
      <c r="O84" s="2"/>
      <c r="P84" s="25"/>
      <c r="Q84" s="8">
        <f>SUM(C84:P84)</f>
        <v>1</v>
      </c>
      <c r="R84" s="10">
        <f t="shared" si="14"/>
        <v>7.1428571428571425E-2</v>
      </c>
    </row>
    <row r="85" spans="1:18" x14ac:dyDescent="0.25">
      <c r="A85" s="17"/>
      <c r="B85" s="34" t="s">
        <v>43</v>
      </c>
      <c r="C85" s="2">
        <v>1</v>
      </c>
      <c r="D85" s="2">
        <v>1</v>
      </c>
      <c r="E85" s="2"/>
      <c r="F85" s="2"/>
      <c r="G85" s="2">
        <v>1</v>
      </c>
      <c r="H85" s="2">
        <v>1</v>
      </c>
      <c r="I85" s="2">
        <v>1</v>
      </c>
      <c r="J85" s="2"/>
      <c r="K85" s="2"/>
      <c r="L85" s="2">
        <v>1</v>
      </c>
      <c r="M85" s="2"/>
      <c r="N85" s="2"/>
      <c r="O85" s="2">
        <v>1</v>
      </c>
      <c r="P85" s="25"/>
      <c r="Q85" s="8">
        <f>SUM(C85:P85)</f>
        <v>7</v>
      </c>
      <c r="R85" s="10">
        <f t="shared" si="14"/>
        <v>0.5</v>
      </c>
    </row>
    <row r="86" spans="1:18" x14ac:dyDescent="0.25">
      <c r="A86" s="17"/>
      <c r="B86" s="34" t="s">
        <v>44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>
        <v>1</v>
      </c>
      <c r="N86" s="2">
        <v>1</v>
      </c>
      <c r="O86" s="2"/>
      <c r="P86" s="25">
        <v>1</v>
      </c>
      <c r="Q86" s="8">
        <f>SUM(C86:P86)</f>
        <v>3</v>
      </c>
      <c r="R86" s="10">
        <f t="shared" si="14"/>
        <v>0.21428571428571427</v>
      </c>
    </row>
    <row r="87" spans="1:18" x14ac:dyDescent="0.25">
      <c r="A87" s="17"/>
      <c r="B87" s="34" t="s">
        <v>45</v>
      </c>
      <c r="C87" s="2"/>
      <c r="D87" s="2"/>
      <c r="E87" s="2">
        <v>1</v>
      </c>
      <c r="F87" s="2"/>
      <c r="G87" s="2"/>
      <c r="H87" s="2"/>
      <c r="I87" s="2"/>
      <c r="J87" s="2"/>
      <c r="K87" s="2">
        <v>1</v>
      </c>
      <c r="L87" s="2"/>
      <c r="M87" s="2"/>
      <c r="N87" s="2"/>
      <c r="O87" s="2"/>
      <c r="P87" s="25"/>
      <c r="Q87" s="8">
        <f>SUM(C87:P87)</f>
        <v>2</v>
      </c>
      <c r="R87" s="10">
        <f t="shared" si="14"/>
        <v>0.14285714285714285</v>
      </c>
    </row>
    <row r="88" spans="1:18" ht="16.5" thickBot="1" x14ac:dyDescent="0.3">
      <c r="A88" s="18"/>
      <c r="B88" s="35" t="s">
        <v>145</v>
      </c>
      <c r="C88" s="5"/>
      <c r="D88" s="5"/>
      <c r="E88" s="5"/>
      <c r="F88" s="5">
        <v>1</v>
      </c>
      <c r="G88" s="5"/>
      <c r="H88" s="5"/>
      <c r="I88" s="5"/>
      <c r="J88" s="5"/>
      <c r="K88" s="5"/>
      <c r="L88" s="5"/>
      <c r="M88" s="5"/>
      <c r="N88" s="5"/>
      <c r="O88" s="5"/>
      <c r="P88" s="27"/>
      <c r="Q88" s="8">
        <f>SUM(C88:P88)</f>
        <v>1</v>
      </c>
      <c r="R88" s="10">
        <f t="shared" si="14"/>
        <v>7.1428571428571425E-2</v>
      </c>
    </row>
    <row r="89" spans="1:18" ht="16.5" thickBot="1" x14ac:dyDescent="0.3"/>
    <row r="90" spans="1:18" x14ac:dyDescent="0.25">
      <c r="A90" s="16" t="s">
        <v>290</v>
      </c>
      <c r="B90" s="33" t="s">
        <v>47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22"/>
      <c r="R90" s="10">
        <f>Q90/14</f>
        <v>0</v>
      </c>
    </row>
    <row r="91" spans="1:18" x14ac:dyDescent="0.25">
      <c r="A91" s="17"/>
      <c r="B91" s="34" t="s">
        <v>48</v>
      </c>
      <c r="C91" s="2"/>
      <c r="D91" s="2"/>
      <c r="E91" s="2">
        <v>1</v>
      </c>
      <c r="F91" s="2"/>
      <c r="G91" s="2"/>
      <c r="H91" s="2"/>
      <c r="I91" s="2"/>
      <c r="J91" s="2"/>
      <c r="K91" s="2"/>
      <c r="L91" s="2"/>
      <c r="M91" s="2"/>
      <c r="N91" s="2"/>
      <c r="O91" s="2"/>
      <c r="P91" s="25"/>
      <c r="Q91" s="8">
        <f>SUM(C91:P91)</f>
        <v>1</v>
      </c>
      <c r="R91" s="10">
        <f t="shared" ref="R91:R95" si="15">Q91/14</f>
        <v>7.1428571428571425E-2</v>
      </c>
    </row>
    <row r="92" spans="1:18" x14ac:dyDescent="0.25">
      <c r="A92" s="17"/>
      <c r="B92" s="34" t="s">
        <v>49</v>
      </c>
      <c r="C92" s="2">
        <v>1</v>
      </c>
      <c r="D92" s="2">
        <v>1</v>
      </c>
      <c r="E92" s="2"/>
      <c r="F92" s="2">
        <v>1</v>
      </c>
      <c r="G92" s="2">
        <v>1</v>
      </c>
      <c r="H92" s="2">
        <v>1</v>
      </c>
      <c r="I92" s="2">
        <v>1</v>
      </c>
      <c r="J92" s="2">
        <v>1</v>
      </c>
      <c r="K92" s="2"/>
      <c r="L92" s="2">
        <v>1</v>
      </c>
      <c r="M92" s="2">
        <v>1</v>
      </c>
      <c r="N92" s="2">
        <v>1</v>
      </c>
      <c r="O92" s="2"/>
      <c r="P92" s="25"/>
      <c r="Q92" s="8">
        <f>SUM(C92:P92)</f>
        <v>10</v>
      </c>
      <c r="R92" s="10">
        <f t="shared" si="15"/>
        <v>0.7142857142857143</v>
      </c>
    </row>
    <row r="93" spans="1:18" x14ac:dyDescent="0.25">
      <c r="A93" s="17"/>
      <c r="B93" s="34" t="s">
        <v>50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5">
        <v>1</v>
      </c>
      <c r="Q93" s="8">
        <f>SUM(C93:P93)</f>
        <v>1</v>
      </c>
      <c r="R93" s="10">
        <f t="shared" si="15"/>
        <v>7.1428571428571425E-2</v>
      </c>
    </row>
    <row r="94" spans="1:18" x14ac:dyDescent="0.25">
      <c r="A94" s="17"/>
      <c r="B94" s="34" t="s">
        <v>51</v>
      </c>
      <c r="C94" s="2"/>
      <c r="D94" s="2"/>
      <c r="E94" s="2"/>
      <c r="F94" s="2"/>
      <c r="G94" s="2"/>
      <c r="H94" s="2"/>
      <c r="I94" s="2"/>
      <c r="J94" s="2"/>
      <c r="K94" s="2">
        <v>1</v>
      </c>
      <c r="L94" s="2"/>
      <c r="M94" s="2"/>
      <c r="N94" s="2"/>
      <c r="O94" s="2">
        <v>1</v>
      </c>
      <c r="P94" s="25"/>
      <c r="Q94" s="8">
        <f>SUM(C94:P94)</f>
        <v>2</v>
      </c>
      <c r="R94" s="10">
        <f t="shared" si="15"/>
        <v>0.14285714285714285</v>
      </c>
    </row>
    <row r="95" spans="1:18" ht="16.5" thickBot="1" x14ac:dyDescent="0.3">
      <c r="A95" s="18"/>
      <c r="B95" s="35" t="s">
        <v>52</v>
      </c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27"/>
      <c r="R95" s="10">
        <f t="shared" si="15"/>
        <v>0</v>
      </c>
    </row>
    <row r="96" spans="1:18" ht="16.5" thickBot="1" x14ac:dyDescent="0.3"/>
    <row r="97" spans="1:18" x14ac:dyDescent="0.25">
      <c r="A97" s="16" t="s">
        <v>291</v>
      </c>
      <c r="B97" s="33" t="s">
        <v>146</v>
      </c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22"/>
      <c r="R97" s="10">
        <f>Q97/14</f>
        <v>0</v>
      </c>
    </row>
    <row r="98" spans="1:18" x14ac:dyDescent="0.25">
      <c r="A98" s="17"/>
      <c r="B98" s="34" t="s">
        <v>147</v>
      </c>
      <c r="C98" s="2"/>
      <c r="D98" s="2"/>
      <c r="E98" s="2"/>
      <c r="F98" s="2"/>
      <c r="G98" s="2"/>
      <c r="H98" s="2"/>
      <c r="I98" s="2"/>
      <c r="J98" s="2"/>
      <c r="K98" s="2"/>
      <c r="L98" s="2">
        <v>1</v>
      </c>
      <c r="M98" s="2"/>
      <c r="N98" s="2"/>
      <c r="O98" s="2"/>
      <c r="P98" s="25"/>
      <c r="Q98" s="8">
        <f>SUM(C98:P98)</f>
        <v>1</v>
      </c>
      <c r="R98" s="10">
        <f t="shared" ref="R98:R106" si="16">Q98/14</f>
        <v>7.1428571428571425E-2</v>
      </c>
    </row>
    <row r="99" spans="1:18" x14ac:dyDescent="0.25">
      <c r="A99" s="17"/>
      <c r="B99" s="34" t="s">
        <v>148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5"/>
      <c r="R99" s="10">
        <f t="shared" si="16"/>
        <v>0</v>
      </c>
    </row>
    <row r="100" spans="1:18" x14ac:dyDescent="0.25">
      <c r="A100" s="17"/>
      <c r="B100" s="34" t="s">
        <v>57</v>
      </c>
      <c r="C100" s="2"/>
      <c r="D100" s="2"/>
      <c r="E100" s="2">
        <v>1</v>
      </c>
      <c r="F100" s="2"/>
      <c r="G100" s="2"/>
      <c r="H100" s="2"/>
      <c r="I100" s="2"/>
      <c r="J100" s="2"/>
      <c r="K100" s="2"/>
      <c r="L100" s="2"/>
      <c r="M100" s="2">
        <v>1</v>
      </c>
      <c r="N100" s="2"/>
      <c r="O100" s="2"/>
      <c r="P100" s="25"/>
      <c r="Q100" s="8">
        <f>SUM(C100:P100)</f>
        <v>2</v>
      </c>
      <c r="R100" s="10">
        <f t="shared" si="16"/>
        <v>0.14285714285714285</v>
      </c>
    </row>
    <row r="101" spans="1:18" x14ac:dyDescent="0.25">
      <c r="A101" s="17"/>
      <c r="B101" s="34" t="s">
        <v>149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5"/>
      <c r="R101" s="10">
        <f t="shared" si="16"/>
        <v>0</v>
      </c>
    </row>
    <row r="102" spans="1:18" x14ac:dyDescent="0.25">
      <c r="A102" s="17"/>
      <c r="B102" s="34" t="s">
        <v>58</v>
      </c>
      <c r="C102" s="2">
        <v>1</v>
      </c>
      <c r="D102" s="2"/>
      <c r="E102" s="2"/>
      <c r="F102" s="2"/>
      <c r="G102" s="2"/>
      <c r="H102" s="2"/>
      <c r="I102" s="2">
        <v>1</v>
      </c>
      <c r="J102" s="2"/>
      <c r="K102" s="2"/>
      <c r="L102" s="2"/>
      <c r="M102" s="2"/>
      <c r="N102" s="2"/>
      <c r="O102" s="2"/>
      <c r="P102" s="25"/>
      <c r="Q102" s="8">
        <f>SUM(C102:P102)</f>
        <v>2</v>
      </c>
      <c r="R102" s="10">
        <f t="shared" si="16"/>
        <v>0.14285714285714285</v>
      </c>
    </row>
    <row r="103" spans="1:18" x14ac:dyDescent="0.25">
      <c r="A103" s="17"/>
      <c r="B103" s="34" t="s">
        <v>150</v>
      </c>
      <c r="C103" s="2"/>
      <c r="D103" s="2">
        <v>1</v>
      </c>
      <c r="E103" s="2"/>
      <c r="F103" s="2">
        <v>1</v>
      </c>
      <c r="G103" s="2"/>
      <c r="H103" s="2">
        <v>1</v>
      </c>
      <c r="I103" s="2"/>
      <c r="J103" s="2">
        <v>1</v>
      </c>
      <c r="K103" s="2"/>
      <c r="L103" s="2"/>
      <c r="M103" s="2"/>
      <c r="N103" s="2"/>
      <c r="O103" s="2">
        <v>1</v>
      </c>
      <c r="P103" s="25">
        <v>1</v>
      </c>
      <c r="Q103" s="8">
        <f>SUM(C103:P103)</f>
        <v>6</v>
      </c>
      <c r="R103" s="10">
        <f t="shared" si="16"/>
        <v>0.42857142857142855</v>
      </c>
    </row>
    <row r="104" spans="1:18" x14ac:dyDescent="0.25">
      <c r="A104" s="17"/>
      <c r="B104" s="34" t="s">
        <v>151</v>
      </c>
      <c r="C104" s="2"/>
      <c r="D104" s="2"/>
      <c r="E104" s="2"/>
      <c r="F104" s="2"/>
      <c r="G104" s="2">
        <v>1</v>
      </c>
      <c r="H104" s="2"/>
      <c r="I104" s="2"/>
      <c r="J104" s="2"/>
      <c r="K104" s="2">
        <v>1</v>
      </c>
      <c r="L104" s="2"/>
      <c r="M104" s="2"/>
      <c r="N104" s="2"/>
      <c r="O104" s="2"/>
      <c r="P104" s="25"/>
      <c r="Q104" s="8">
        <f>SUM(C104:P104)</f>
        <v>2</v>
      </c>
      <c r="R104" s="10">
        <f t="shared" si="16"/>
        <v>0.14285714285714285</v>
      </c>
    </row>
    <row r="105" spans="1:18" x14ac:dyDescent="0.25">
      <c r="A105" s="17"/>
      <c r="B105" s="34" t="s">
        <v>152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5"/>
      <c r="R105" s="10">
        <f t="shared" si="16"/>
        <v>0</v>
      </c>
    </row>
    <row r="106" spans="1:18" ht="16.5" thickBot="1" x14ac:dyDescent="0.3">
      <c r="A106" s="18"/>
      <c r="B106" s="35" t="s">
        <v>131</v>
      </c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>
        <v>1</v>
      </c>
      <c r="O106" s="5"/>
      <c r="P106" s="27"/>
      <c r="Q106" s="8">
        <f>SUM(C106:P106)</f>
        <v>1</v>
      </c>
      <c r="R106" s="10">
        <f t="shared" si="16"/>
        <v>7.1428571428571425E-2</v>
      </c>
    </row>
    <row r="107" spans="1:18" ht="16.5" thickBot="1" x14ac:dyDescent="0.3"/>
    <row r="108" spans="1:18" x14ac:dyDescent="0.25">
      <c r="A108" s="16" t="s">
        <v>292</v>
      </c>
      <c r="B108" s="33" t="s">
        <v>62</v>
      </c>
      <c r="C108" s="3"/>
      <c r="D108" s="3"/>
      <c r="E108" s="3"/>
      <c r="F108" s="3"/>
      <c r="G108" s="3"/>
      <c r="H108" s="3"/>
      <c r="I108" s="3">
        <v>1</v>
      </c>
      <c r="J108" s="3">
        <v>1</v>
      </c>
      <c r="K108" s="3"/>
      <c r="L108" s="3"/>
      <c r="M108" s="3"/>
      <c r="N108" s="3"/>
      <c r="O108" s="3"/>
      <c r="P108" s="22"/>
      <c r="Q108" s="8">
        <f>SUM(C108:P108)</f>
        <v>2</v>
      </c>
      <c r="R108" s="10">
        <f>Q108/14</f>
        <v>0.14285714285714285</v>
      </c>
    </row>
    <row r="109" spans="1:18" x14ac:dyDescent="0.25">
      <c r="A109" s="17"/>
      <c r="B109" s="34" t="s">
        <v>63</v>
      </c>
      <c r="C109" s="2">
        <v>1</v>
      </c>
      <c r="D109" s="2">
        <v>1</v>
      </c>
      <c r="E109" s="2">
        <v>1</v>
      </c>
      <c r="F109" s="2">
        <v>1</v>
      </c>
      <c r="G109" s="2">
        <v>1</v>
      </c>
      <c r="H109" s="2">
        <v>1</v>
      </c>
      <c r="I109" s="2"/>
      <c r="J109" s="2"/>
      <c r="K109" s="2">
        <v>1</v>
      </c>
      <c r="L109" s="2">
        <v>1</v>
      </c>
      <c r="M109" s="2">
        <v>1</v>
      </c>
      <c r="N109" s="2">
        <v>1</v>
      </c>
      <c r="O109" s="2">
        <v>1</v>
      </c>
      <c r="P109" s="25">
        <v>1</v>
      </c>
      <c r="Q109" s="8">
        <f>SUM(C109:P109)</f>
        <v>12</v>
      </c>
      <c r="R109" s="10">
        <f t="shared" ref="R109:R111" si="17">Q109/14</f>
        <v>0.8571428571428571</v>
      </c>
    </row>
    <row r="110" spans="1:18" x14ac:dyDescent="0.25">
      <c r="A110" s="17"/>
      <c r="B110" s="34" t="s">
        <v>153</v>
      </c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5"/>
      <c r="R110" s="10">
        <f t="shared" si="17"/>
        <v>0</v>
      </c>
    </row>
    <row r="111" spans="1:18" ht="16.5" thickBot="1" x14ac:dyDescent="0.3">
      <c r="A111" s="18"/>
      <c r="B111" s="35" t="s">
        <v>131</v>
      </c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27"/>
      <c r="R111" s="10">
        <f t="shared" si="17"/>
        <v>0</v>
      </c>
    </row>
    <row r="112" spans="1:18" ht="16.5" thickBot="1" x14ac:dyDescent="0.3"/>
    <row r="113" spans="1:18" x14ac:dyDescent="0.25">
      <c r="A113" s="16" t="s">
        <v>293</v>
      </c>
      <c r="B113" s="33" t="s">
        <v>154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22"/>
      <c r="R113" s="10">
        <f>Q113/14</f>
        <v>0</v>
      </c>
    </row>
    <row r="114" spans="1:18" x14ac:dyDescent="0.25">
      <c r="A114" s="17"/>
      <c r="B114" s="34" t="s">
        <v>155</v>
      </c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5"/>
      <c r="R114" s="10">
        <f t="shared" ref="R114:R133" si="18">Q114/14</f>
        <v>0</v>
      </c>
    </row>
    <row r="115" spans="1:18" x14ac:dyDescent="0.25">
      <c r="A115" s="17"/>
      <c r="B115" s="34" t="s">
        <v>156</v>
      </c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5"/>
      <c r="R115" s="10">
        <f t="shared" si="18"/>
        <v>0</v>
      </c>
    </row>
    <row r="116" spans="1:18" x14ac:dyDescent="0.25">
      <c r="A116" s="17"/>
      <c r="B116" s="34" t="s">
        <v>157</v>
      </c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5"/>
      <c r="R116" s="10">
        <f t="shared" si="18"/>
        <v>0</v>
      </c>
    </row>
    <row r="117" spans="1:18" x14ac:dyDescent="0.25">
      <c r="A117" s="17"/>
      <c r="B117" s="34" t="s">
        <v>69</v>
      </c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5"/>
      <c r="R117" s="10">
        <f t="shared" si="18"/>
        <v>0</v>
      </c>
    </row>
    <row r="118" spans="1:18" x14ac:dyDescent="0.25">
      <c r="A118" s="17"/>
      <c r="B118" s="34" t="s">
        <v>158</v>
      </c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5"/>
      <c r="R118" s="10">
        <f t="shared" si="18"/>
        <v>0</v>
      </c>
    </row>
    <row r="119" spans="1:18" x14ac:dyDescent="0.25">
      <c r="A119" s="17"/>
      <c r="B119" s="34" t="s">
        <v>159</v>
      </c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5"/>
      <c r="R119" s="10">
        <f t="shared" si="18"/>
        <v>0</v>
      </c>
    </row>
    <row r="120" spans="1:18" x14ac:dyDescent="0.25">
      <c r="A120" s="17"/>
      <c r="B120" s="34" t="s">
        <v>160</v>
      </c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5"/>
      <c r="R120" s="10">
        <f t="shared" si="18"/>
        <v>0</v>
      </c>
    </row>
    <row r="121" spans="1:18" x14ac:dyDescent="0.25">
      <c r="A121" s="17"/>
      <c r="B121" s="34" t="s">
        <v>161</v>
      </c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5"/>
      <c r="R121" s="10">
        <f t="shared" si="18"/>
        <v>0</v>
      </c>
    </row>
    <row r="122" spans="1:18" x14ac:dyDescent="0.25">
      <c r="A122" s="17"/>
      <c r="B122" s="34" t="s">
        <v>74</v>
      </c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5"/>
      <c r="R122" s="10">
        <f t="shared" si="18"/>
        <v>0</v>
      </c>
    </row>
    <row r="123" spans="1:18" x14ac:dyDescent="0.25">
      <c r="A123" s="17"/>
      <c r="B123" s="34" t="s">
        <v>162</v>
      </c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5"/>
      <c r="R123" s="10">
        <f t="shared" si="18"/>
        <v>0</v>
      </c>
    </row>
    <row r="124" spans="1:18" x14ac:dyDescent="0.25">
      <c r="A124" s="17"/>
      <c r="B124" s="34" t="s">
        <v>76</v>
      </c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5"/>
      <c r="R124" s="10">
        <f t="shared" si="18"/>
        <v>0</v>
      </c>
    </row>
    <row r="125" spans="1:18" x14ac:dyDescent="0.25">
      <c r="A125" s="17"/>
      <c r="B125" s="34" t="s">
        <v>163</v>
      </c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5"/>
      <c r="R125" s="10">
        <f t="shared" si="18"/>
        <v>0</v>
      </c>
    </row>
    <row r="126" spans="1:18" x14ac:dyDescent="0.25">
      <c r="A126" s="17"/>
      <c r="B126" s="34" t="s">
        <v>78</v>
      </c>
      <c r="C126" s="2">
        <v>1</v>
      </c>
      <c r="D126" s="2">
        <v>1</v>
      </c>
      <c r="E126" s="2">
        <v>1</v>
      </c>
      <c r="F126" s="2">
        <v>1</v>
      </c>
      <c r="G126" s="2"/>
      <c r="H126" s="2"/>
      <c r="I126" s="2">
        <v>1</v>
      </c>
      <c r="J126" s="2">
        <v>1</v>
      </c>
      <c r="K126" s="2">
        <v>1</v>
      </c>
      <c r="L126" s="2">
        <v>1</v>
      </c>
      <c r="M126" s="2"/>
      <c r="N126" s="2"/>
      <c r="O126" s="2">
        <v>1</v>
      </c>
      <c r="P126" s="25"/>
      <c r="Q126" s="8">
        <f>SUM(C126:P126)</f>
        <v>9</v>
      </c>
      <c r="R126" s="10">
        <f t="shared" si="18"/>
        <v>0.6428571428571429</v>
      </c>
    </row>
    <row r="127" spans="1:18" x14ac:dyDescent="0.25">
      <c r="A127" s="17"/>
      <c r="B127" s="34" t="s">
        <v>79</v>
      </c>
      <c r="C127" s="2"/>
      <c r="D127" s="2"/>
      <c r="E127" s="2"/>
      <c r="F127" s="2"/>
      <c r="G127" s="2">
        <v>1</v>
      </c>
      <c r="H127" s="2">
        <v>1</v>
      </c>
      <c r="I127" s="2"/>
      <c r="J127" s="2"/>
      <c r="K127" s="2"/>
      <c r="L127" s="2"/>
      <c r="M127" s="2">
        <v>1</v>
      </c>
      <c r="N127" s="2">
        <v>1</v>
      </c>
      <c r="O127" s="2"/>
      <c r="P127" s="25">
        <v>1</v>
      </c>
      <c r="Q127" s="8">
        <f>SUM(C127:P127)</f>
        <v>5</v>
      </c>
      <c r="R127" s="10">
        <f t="shared" si="18"/>
        <v>0.35714285714285715</v>
      </c>
    </row>
    <row r="128" spans="1:18" x14ac:dyDescent="0.25">
      <c r="A128" s="17"/>
      <c r="B128" s="34" t="s">
        <v>80</v>
      </c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5"/>
      <c r="R128" s="10">
        <f t="shared" si="18"/>
        <v>0</v>
      </c>
    </row>
    <row r="129" spans="1:18" x14ac:dyDescent="0.25">
      <c r="A129" s="17"/>
      <c r="B129" s="34" t="s">
        <v>164</v>
      </c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5"/>
      <c r="R129" s="10">
        <f t="shared" si="18"/>
        <v>0</v>
      </c>
    </row>
    <row r="130" spans="1:18" x14ac:dyDescent="0.25">
      <c r="A130" s="17"/>
      <c r="B130" s="34" t="s">
        <v>82</v>
      </c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5"/>
      <c r="R130" s="10">
        <f t="shared" si="18"/>
        <v>0</v>
      </c>
    </row>
    <row r="131" spans="1:18" x14ac:dyDescent="0.25">
      <c r="A131" s="17"/>
      <c r="B131" s="34" t="s">
        <v>83</v>
      </c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5"/>
      <c r="R131" s="10">
        <f t="shared" si="18"/>
        <v>0</v>
      </c>
    </row>
    <row r="132" spans="1:18" x14ac:dyDescent="0.25">
      <c r="A132" s="17"/>
      <c r="B132" s="34" t="s">
        <v>165</v>
      </c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5"/>
      <c r="R132" s="10">
        <f t="shared" si="18"/>
        <v>0</v>
      </c>
    </row>
    <row r="133" spans="1:18" ht="16.5" thickBot="1" x14ac:dyDescent="0.3">
      <c r="A133" s="18"/>
      <c r="B133" s="35" t="s">
        <v>85</v>
      </c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27"/>
      <c r="R133" s="10">
        <f t="shared" si="18"/>
        <v>0</v>
      </c>
    </row>
    <row r="134" spans="1:18" ht="16.5" thickBot="1" x14ac:dyDescent="0.3"/>
    <row r="135" spans="1:18" ht="16.5" customHeight="1" x14ac:dyDescent="0.25">
      <c r="A135" s="16" t="s">
        <v>294</v>
      </c>
      <c r="B135" s="6" t="s">
        <v>86</v>
      </c>
      <c r="C135" s="3">
        <v>1</v>
      </c>
      <c r="D135" s="3">
        <v>1</v>
      </c>
      <c r="E135" s="3">
        <v>1</v>
      </c>
      <c r="F135" s="3">
        <v>1</v>
      </c>
      <c r="G135" s="3">
        <v>1</v>
      </c>
      <c r="H135" s="3">
        <v>1</v>
      </c>
      <c r="I135" s="3">
        <v>1</v>
      </c>
      <c r="J135" s="3">
        <v>1</v>
      </c>
      <c r="K135" s="3">
        <v>1</v>
      </c>
      <c r="L135" s="3">
        <v>1</v>
      </c>
      <c r="M135" s="3">
        <v>1</v>
      </c>
      <c r="N135" s="3">
        <v>1</v>
      </c>
      <c r="O135" s="3">
        <v>1</v>
      </c>
      <c r="P135" s="22">
        <v>1</v>
      </c>
      <c r="Q135" s="8">
        <f>SUM(C135:P135)</f>
        <v>14</v>
      </c>
      <c r="R135" s="10">
        <f>Q135/14</f>
        <v>1</v>
      </c>
    </row>
    <row r="136" spans="1:18" x14ac:dyDescent="0.25">
      <c r="A136" s="17"/>
      <c r="B136" s="1" t="s">
        <v>87</v>
      </c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5"/>
    </row>
    <row r="137" spans="1:18" x14ac:dyDescent="0.25">
      <c r="A137" s="17"/>
      <c r="B137" s="1" t="s">
        <v>88</v>
      </c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5"/>
    </row>
    <row r="138" spans="1:18" x14ac:dyDescent="0.25">
      <c r="A138" s="17"/>
      <c r="B138" s="1" t="s">
        <v>89</v>
      </c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5"/>
    </row>
    <row r="139" spans="1:18" x14ac:dyDescent="0.25">
      <c r="A139" s="17"/>
      <c r="B139" s="1" t="s">
        <v>90</v>
      </c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5"/>
    </row>
    <row r="140" spans="1:18" x14ac:dyDescent="0.25">
      <c r="A140" s="17"/>
      <c r="B140" s="1" t="s">
        <v>91</v>
      </c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5"/>
    </row>
    <row r="141" spans="1:18" x14ac:dyDescent="0.25">
      <c r="A141" s="17"/>
      <c r="B141" s="1" t="s">
        <v>92</v>
      </c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5"/>
    </row>
    <row r="142" spans="1:18" x14ac:dyDescent="0.25">
      <c r="A142" s="17"/>
      <c r="B142" s="1" t="s">
        <v>93</v>
      </c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5"/>
    </row>
    <row r="143" spans="1:18" x14ac:dyDescent="0.25">
      <c r="A143" s="17"/>
      <c r="B143" s="1" t="s">
        <v>94</v>
      </c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5"/>
    </row>
    <row r="144" spans="1:18" x14ac:dyDescent="0.25">
      <c r="A144" s="17"/>
      <c r="B144" s="1" t="s">
        <v>95</v>
      </c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5"/>
    </row>
    <row r="145" spans="1:18" ht="16.5" thickBot="1" x14ac:dyDescent="0.3">
      <c r="A145" s="18"/>
      <c r="B145" s="7" t="s">
        <v>96</v>
      </c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27"/>
    </row>
    <row r="146" spans="1:18" ht="16.5" thickBot="1" x14ac:dyDescent="0.3">
      <c r="A146" s="30"/>
    </row>
    <row r="147" spans="1:18" x14ac:dyDescent="0.25">
      <c r="A147" s="16" t="s">
        <v>296</v>
      </c>
      <c r="B147" s="33" t="s">
        <v>97</v>
      </c>
      <c r="C147" s="3">
        <v>1</v>
      </c>
      <c r="D147" s="3">
        <v>1</v>
      </c>
      <c r="E147" s="3">
        <v>1</v>
      </c>
      <c r="F147" s="3">
        <v>1</v>
      </c>
      <c r="G147" s="3">
        <v>1</v>
      </c>
      <c r="H147" s="3"/>
      <c r="I147" s="3">
        <v>1</v>
      </c>
      <c r="J147" s="3">
        <v>1</v>
      </c>
      <c r="K147" s="3">
        <v>1</v>
      </c>
      <c r="L147" s="3">
        <v>1</v>
      </c>
      <c r="M147" s="3">
        <v>1</v>
      </c>
      <c r="N147" s="3">
        <v>1</v>
      </c>
      <c r="O147" s="3"/>
      <c r="P147" s="22">
        <v>1</v>
      </c>
      <c r="Q147" s="8">
        <f>SUM(C147:P147)</f>
        <v>12</v>
      </c>
      <c r="R147" s="10">
        <f>Q147/14</f>
        <v>0.8571428571428571</v>
      </c>
    </row>
    <row r="148" spans="1:18" ht="34.5" customHeight="1" thickBot="1" x14ac:dyDescent="0.3">
      <c r="A148" s="18"/>
      <c r="B148" s="35" t="s">
        <v>144</v>
      </c>
      <c r="C148" s="5"/>
      <c r="D148" s="5"/>
      <c r="E148" s="5"/>
      <c r="F148" s="5"/>
      <c r="G148" s="5"/>
      <c r="H148" s="5">
        <v>1</v>
      </c>
      <c r="I148" s="5"/>
      <c r="J148" s="5"/>
      <c r="K148" s="5"/>
      <c r="L148" s="5"/>
      <c r="M148" s="5"/>
      <c r="N148" s="5"/>
      <c r="O148" s="5">
        <v>1</v>
      </c>
      <c r="P148" s="27"/>
      <c r="Q148" s="8">
        <f>SUM(C148:P148)</f>
        <v>2</v>
      </c>
      <c r="R148" s="10">
        <f>Q148/14</f>
        <v>0.14285714285714285</v>
      </c>
    </row>
    <row r="149" spans="1:18" ht="16.5" thickBot="1" x14ac:dyDescent="0.3"/>
    <row r="150" spans="1:18" x14ac:dyDescent="0.25">
      <c r="A150" s="16" t="s">
        <v>297</v>
      </c>
      <c r="B150" s="33" t="s">
        <v>170</v>
      </c>
      <c r="C150" s="3">
        <v>1</v>
      </c>
      <c r="D150" s="3">
        <v>1</v>
      </c>
      <c r="E150" s="3">
        <v>1</v>
      </c>
      <c r="F150" s="3">
        <v>1</v>
      </c>
      <c r="G150" s="3"/>
      <c r="H150" s="3"/>
      <c r="I150" s="3">
        <v>1</v>
      </c>
      <c r="J150" s="3">
        <v>1</v>
      </c>
      <c r="K150" s="3">
        <v>1</v>
      </c>
      <c r="L150" s="3">
        <v>1</v>
      </c>
      <c r="M150" s="3">
        <v>1</v>
      </c>
      <c r="N150" s="3">
        <v>1</v>
      </c>
      <c r="O150" s="3"/>
      <c r="P150" s="22">
        <v>1</v>
      </c>
      <c r="Q150" s="8">
        <f>SUM(C150:P150)</f>
        <v>11</v>
      </c>
      <c r="R150" s="10">
        <f>Q150/12</f>
        <v>0.91666666666666663</v>
      </c>
    </row>
    <row r="151" spans="1:18" x14ac:dyDescent="0.25">
      <c r="A151" s="17"/>
      <c r="B151" s="34" t="s">
        <v>171</v>
      </c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5"/>
      <c r="R151" s="10">
        <f t="shared" ref="R151:R165" si="19">Q151/12</f>
        <v>0</v>
      </c>
    </row>
    <row r="152" spans="1:18" x14ac:dyDescent="0.25">
      <c r="A152" s="17"/>
      <c r="B152" s="34" t="s">
        <v>172</v>
      </c>
      <c r="C152" s="2"/>
      <c r="D152" s="2"/>
      <c r="E152" s="2"/>
      <c r="F152" s="2"/>
      <c r="G152" s="2">
        <v>1</v>
      </c>
      <c r="H152" s="2"/>
      <c r="I152" s="2"/>
      <c r="J152" s="2"/>
      <c r="K152" s="2"/>
      <c r="L152" s="2"/>
      <c r="M152" s="2"/>
      <c r="N152" s="2"/>
      <c r="O152" s="2"/>
      <c r="P152" s="25"/>
      <c r="Q152" s="8">
        <f>SUM(C152:P152)</f>
        <v>1</v>
      </c>
      <c r="R152" s="10">
        <f t="shared" si="19"/>
        <v>8.3333333333333329E-2</v>
      </c>
    </row>
    <row r="153" spans="1:18" x14ac:dyDescent="0.25">
      <c r="A153" s="17"/>
      <c r="B153" s="34" t="s">
        <v>173</v>
      </c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5"/>
      <c r="R153" s="10">
        <f t="shared" si="19"/>
        <v>0</v>
      </c>
    </row>
    <row r="154" spans="1:18" x14ac:dyDescent="0.25">
      <c r="A154" s="17"/>
      <c r="B154" s="34" t="s">
        <v>102</v>
      </c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5"/>
      <c r="R154" s="10">
        <f t="shared" si="19"/>
        <v>0</v>
      </c>
    </row>
    <row r="155" spans="1:18" x14ac:dyDescent="0.25">
      <c r="A155" s="17"/>
      <c r="B155" s="34" t="s">
        <v>174</v>
      </c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5"/>
      <c r="R155" s="10">
        <f t="shared" si="19"/>
        <v>0</v>
      </c>
    </row>
    <row r="156" spans="1:18" x14ac:dyDescent="0.25">
      <c r="A156" s="17"/>
      <c r="B156" s="34" t="s">
        <v>104</v>
      </c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5"/>
      <c r="R156" s="10">
        <f t="shared" si="19"/>
        <v>0</v>
      </c>
    </row>
    <row r="157" spans="1:18" x14ac:dyDescent="0.25">
      <c r="A157" s="17"/>
      <c r="B157" s="34" t="s">
        <v>175</v>
      </c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5"/>
      <c r="R157" s="10">
        <f t="shared" si="19"/>
        <v>0</v>
      </c>
    </row>
    <row r="158" spans="1:18" x14ac:dyDescent="0.25">
      <c r="A158" s="17"/>
      <c r="B158" s="34" t="s">
        <v>106</v>
      </c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5"/>
      <c r="R158" s="10">
        <f t="shared" si="19"/>
        <v>0</v>
      </c>
    </row>
    <row r="159" spans="1:18" x14ac:dyDescent="0.25">
      <c r="A159" s="17"/>
      <c r="B159" s="34" t="s">
        <v>107</v>
      </c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5"/>
      <c r="R159" s="10">
        <f t="shared" si="19"/>
        <v>0</v>
      </c>
    </row>
    <row r="160" spans="1:18" x14ac:dyDescent="0.25">
      <c r="A160" s="17"/>
      <c r="B160" s="34" t="s">
        <v>108</v>
      </c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5"/>
      <c r="R160" s="10">
        <f t="shared" si="19"/>
        <v>0</v>
      </c>
    </row>
    <row r="161" spans="1:18" x14ac:dyDescent="0.25">
      <c r="A161" s="17"/>
      <c r="B161" s="34" t="s">
        <v>109</v>
      </c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5"/>
      <c r="R161" s="10">
        <f t="shared" si="19"/>
        <v>0</v>
      </c>
    </row>
    <row r="162" spans="1:18" x14ac:dyDescent="0.25">
      <c r="A162" s="17"/>
      <c r="B162" s="34" t="s">
        <v>176</v>
      </c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5"/>
      <c r="R162" s="10">
        <f t="shared" si="19"/>
        <v>0</v>
      </c>
    </row>
    <row r="163" spans="1:18" x14ac:dyDescent="0.25">
      <c r="A163" s="17"/>
      <c r="B163" s="34" t="s">
        <v>177</v>
      </c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5"/>
      <c r="R163" s="10">
        <f t="shared" si="19"/>
        <v>0</v>
      </c>
    </row>
    <row r="164" spans="1:18" x14ac:dyDescent="0.25">
      <c r="A164" s="17"/>
      <c r="B164" s="34" t="s">
        <v>178</v>
      </c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5"/>
      <c r="R164" s="10">
        <f t="shared" si="19"/>
        <v>0</v>
      </c>
    </row>
    <row r="165" spans="1:18" ht="16.5" thickBot="1" x14ac:dyDescent="0.3">
      <c r="A165" s="18"/>
      <c r="B165" s="35" t="s">
        <v>113</v>
      </c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27"/>
      <c r="Q165" s="24"/>
      <c r="R165" s="10">
        <f t="shared" si="19"/>
        <v>0</v>
      </c>
    </row>
    <row r="167" spans="1:18" x14ac:dyDescent="0.25">
      <c r="B167" s="9" t="s">
        <v>236</v>
      </c>
    </row>
  </sheetData>
  <mergeCells count="19">
    <mergeCell ref="A108:A111"/>
    <mergeCell ref="A113:A133"/>
    <mergeCell ref="A135:A145"/>
    <mergeCell ref="A147:A148"/>
    <mergeCell ref="A150:A165"/>
    <mergeCell ref="A70:A71"/>
    <mergeCell ref="A73:A77"/>
    <mergeCell ref="A79:A80"/>
    <mergeCell ref="A82:A88"/>
    <mergeCell ref="A90:A95"/>
    <mergeCell ref="A97:A106"/>
    <mergeCell ref="A3:A6"/>
    <mergeCell ref="A8:A11"/>
    <mergeCell ref="A13:A17"/>
    <mergeCell ref="A19:A22"/>
    <mergeCell ref="A24:A31"/>
    <mergeCell ref="A33:A47"/>
    <mergeCell ref="A50:A65"/>
    <mergeCell ref="A67:A68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B57CF-C64F-46C7-912C-BA4C8213F239}">
  <dimension ref="A1:BL188"/>
  <sheetViews>
    <sheetView tabSelected="1" workbookViewId="0">
      <pane xSplit="2" topLeftCell="C1" activePane="topRight" state="frozen"/>
      <selection pane="topRight" sqref="A1:XFD1048576"/>
    </sheetView>
  </sheetViews>
  <sheetFormatPr defaultColWidth="9" defaultRowHeight="15.75" x14ac:dyDescent="0.25"/>
  <cols>
    <col min="1" max="1" width="9" style="20"/>
    <col min="2" max="2" width="34" style="20" customWidth="1"/>
    <col min="3" max="29" width="9" style="40"/>
    <col min="30" max="30" width="3.75" style="40" customWidth="1"/>
    <col min="31" max="59" width="9" style="40"/>
    <col min="60" max="60" width="9" style="40" customWidth="1"/>
    <col min="61" max="61" width="15.25" style="40" customWidth="1"/>
    <col min="62" max="16384" width="9" style="40"/>
  </cols>
  <sheetData>
    <row r="1" spans="1:63" x14ac:dyDescent="0.25">
      <c r="A1" s="38" t="s">
        <v>262</v>
      </c>
      <c r="B1" s="21" t="s">
        <v>211</v>
      </c>
      <c r="C1" s="39">
        <v>1</v>
      </c>
      <c r="D1" s="39">
        <v>1</v>
      </c>
      <c r="E1" s="39"/>
      <c r="F1" s="39"/>
      <c r="G1" s="39"/>
      <c r="H1" s="39"/>
      <c r="I1" s="39">
        <v>1</v>
      </c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>
        <v>1</v>
      </c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>
        <v>1</v>
      </c>
      <c r="AJ1" s="39"/>
      <c r="AK1" s="39"/>
      <c r="AL1" s="39"/>
      <c r="AM1" s="39"/>
      <c r="AN1" s="39">
        <v>1</v>
      </c>
      <c r="AO1" s="39"/>
      <c r="AP1" s="39"/>
      <c r="AQ1" s="39"/>
      <c r="AR1" s="39"/>
      <c r="AS1" s="39"/>
      <c r="AT1" s="39">
        <v>1</v>
      </c>
      <c r="AU1" s="39">
        <v>1</v>
      </c>
      <c r="AV1" s="39"/>
      <c r="AW1" s="39">
        <v>1</v>
      </c>
      <c r="AX1" s="39"/>
      <c r="AY1" s="39">
        <v>1</v>
      </c>
      <c r="AZ1" s="39"/>
      <c r="BA1" s="39"/>
      <c r="BB1" s="39"/>
      <c r="BC1" s="39"/>
      <c r="BD1" s="39"/>
      <c r="BE1" s="39">
        <v>1</v>
      </c>
      <c r="BF1" s="39"/>
      <c r="BG1" s="39"/>
      <c r="BH1" s="39"/>
      <c r="BI1" s="39">
        <v>1</v>
      </c>
      <c r="BJ1" s="40">
        <f>SUM(C1:BI1)</f>
        <v>12</v>
      </c>
      <c r="BK1" s="41">
        <f>BJ1/58</f>
        <v>0.20689655172413793</v>
      </c>
    </row>
    <row r="2" spans="1:63" ht="16.5" customHeight="1" x14ac:dyDescent="0.25">
      <c r="A2" s="42"/>
      <c r="B2" s="20" t="s">
        <v>212</v>
      </c>
      <c r="AQ2" s="40">
        <v>1</v>
      </c>
      <c r="AR2" s="40">
        <v>1</v>
      </c>
      <c r="AS2" s="40">
        <v>1</v>
      </c>
      <c r="BJ2" s="40">
        <f>SUM(C2:BI2)</f>
        <v>3</v>
      </c>
      <c r="BK2" s="41">
        <f>BJ2/58</f>
        <v>5.1724137931034482E-2</v>
      </c>
    </row>
    <row r="3" spans="1:63" ht="16.5" customHeight="1" x14ac:dyDescent="0.25">
      <c r="A3" s="42"/>
      <c r="B3" s="20" t="s">
        <v>213</v>
      </c>
      <c r="BD3" s="40">
        <v>1</v>
      </c>
      <c r="BJ3" s="40">
        <f>SUM(C3:BI3)</f>
        <v>1</v>
      </c>
      <c r="BK3" s="41">
        <f>BJ3/58</f>
        <v>1.7241379310344827E-2</v>
      </c>
    </row>
    <row r="4" spans="1:63" ht="16.5" customHeight="1" x14ac:dyDescent="0.25">
      <c r="A4" s="42"/>
      <c r="B4" s="20" t="s">
        <v>214</v>
      </c>
      <c r="F4" s="40">
        <v>1</v>
      </c>
      <c r="G4" s="40">
        <v>1</v>
      </c>
      <c r="K4" s="40">
        <v>1</v>
      </c>
      <c r="AH4" s="40">
        <v>1</v>
      </c>
      <c r="AK4" s="40">
        <v>1</v>
      </c>
      <c r="BF4" s="40">
        <v>1</v>
      </c>
      <c r="BG4" s="40">
        <v>1</v>
      </c>
      <c r="BJ4" s="40">
        <f>SUM(C4:BI4)</f>
        <v>7</v>
      </c>
      <c r="BK4" s="41">
        <f>BJ4/58</f>
        <v>0.1206896551724138</v>
      </c>
    </row>
    <row r="5" spans="1:63" ht="16.5" customHeight="1" x14ac:dyDescent="0.25">
      <c r="A5" s="42"/>
      <c r="B5" s="20" t="s">
        <v>215</v>
      </c>
      <c r="E5" s="40">
        <v>1</v>
      </c>
      <c r="H5" s="40">
        <v>1</v>
      </c>
      <c r="J5" s="40">
        <v>1</v>
      </c>
      <c r="L5" s="40">
        <v>1</v>
      </c>
      <c r="M5" s="40">
        <v>1</v>
      </c>
      <c r="N5" s="40">
        <v>1</v>
      </c>
      <c r="O5" s="40">
        <v>1</v>
      </c>
      <c r="T5" s="40">
        <v>1</v>
      </c>
      <c r="V5" s="40">
        <v>1</v>
      </c>
      <c r="AA5" s="40">
        <v>1</v>
      </c>
      <c r="AB5" s="40">
        <v>1</v>
      </c>
      <c r="AC5" s="40">
        <v>1</v>
      </c>
      <c r="AE5" s="40">
        <v>1</v>
      </c>
      <c r="AF5" s="40">
        <v>1</v>
      </c>
      <c r="AG5" s="40">
        <v>1</v>
      </c>
      <c r="AL5" s="40">
        <v>1</v>
      </c>
      <c r="AM5" s="40">
        <v>1</v>
      </c>
      <c r="AO5" s="40">
        <v>1</v>
      </c>
      <c r="AP5" s="40">
        <v>1</v>
      </c>
      <c r="AV5" s="40">
        <v>1</v>
      </c>
      <c r="AX5" s="40">
        <v>1</v>
      </c>
      <c r="AZ5" s="40">
        <v>1</v>
      </c>
      <c r="BA5" s="40">
        <v>1</v>
      </c>
      <c r="BC5" s="40">
        <v>1</v>
      </c>
      <c r="BH5" s="40">
        <v>1</v>
      </c>
      <c r="BJ5" s="40">
        <f>SUM(C5:BI5)</f>
        <v>25</v>
      </c>
      <c r="BK5" s="41">
        <f>BJ5/58</f>
        <v>0.43103448275862066</v>
      </c>
    </row>
    <row r="6" spans="1:63" ht="17.25" customHeight="1" thickBot="1" x14ac:dyDescent="0.3">
      <c r="A6" s="43"/>
      <c r="B6" s="26" t="s">
        <v>216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>
        <v>1</v>
      </c>
      <c r="Q6" s="44">
        <v>1</v>
      </c>
      <c r="R6" s="44">
        <v>1</v>
      </c>
      <c r="S6" s="44">
        <v>1</v>
      </c>
      <c r="T6" s="44"/>
      <c r="U6" s="44"/>
      <c r="V6" s="44"/>
      <c r="W6" s="44">
        <v>1</v>
      </c>
      <c r="X6" s="44">
        <v>1</v>
      </c>
      <c r="Y6" s="44">
        <v>1</v>
      </c>
      <c r="Z6" s="44">
        <v>1</v>
      </c>
      <c r="AA6" s="44"/>
      <c r="AB6" s="44"/>
      <c r="AC6" s="44"/>
      <c r="AD6" s="44"/>
      <c r="AE6" s="44"/>
      <c r="AF6" s="44"/>
      <c r="AG6" s="44"/>
      <c r="AH6" s="44"/>
      <c r="AI6" s="44"/>
      <c r="AJ6" s="44">
        <v>1</v>
      </c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>
        <v>1</v>
      </c>
      <c r="BC6" s="44"/>
      <c r="BD6" s="44"/>
      <c r="BE6" s="44"/>
      <c r="BF6" s="44"/>
      <c r="BG6" s="44"/>
      <c r="BH6" s="44"/>
      <c r="BI6" s="44"/>
      <c r="BJ6" s="40">
        <f>SUM(C6:BI6)</f>
        <v>10</v>
      </c>
      <c r="BK6" s="41">
        <f>BJ6/58</f>
        <v>0.17241379310344829</v>
      </c>
    </row>
    <row r="7" spans="1:63" ht="16.5" thickBot="1" x14ac:dyDescent="0.3">
      <c r="BK7" s="41"/>
    </row>
    <row r="8" spans="1:63" x14ac:dyDescent="0.25">
      <c r="A8" s="38" t="s">
        <v>263</v>
      </c>
      <c r="B8" s="21" t="s">
        <v>217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>
        <v>1</v>
      </c>
      <c r="Q8" s="39"/>
      <c r="R8" s="39">
        <v>1</v>
      </c>
      <c r="S8" s="39">
        <v>1</v>
      </c>
      <c r="T8" s="39"/>
      <c r="U8" s="39"/>
      <c r="V8" s="39"/>
      <c r="W8" s="39">
        <v>1</v>
      </c>
      <c r="X8" s="39">
        <v>1</v>
      </c>
      <c r="Y8" s="39">
        <v>1</v>
      </c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>
        <v>1</v>
      </c>
      <c r="AU8" s="39"/>
      <c r="AV8" s="39"/>
      <c r="AW8" s="39"/>
      <c r="AX8" s="39"/>
      <c r="AY8" s="39"/>
      <c r="AZ8" s="39"/>
      <c r="BA8" s="39"/>
      <c r="BB8" s="39">
        <v>1</v>
      </c>
      <c r="BC8" s="39"/>
      <c r="BD8" s="39"/>
      <c r="BE8" s="39"/>
      <c r="BF8" s="39"/>
      <c r="BG8" s="39"/>
      <c r="BH8" s="39"/>
      <c r="BI8" s="39"/>
      <c r="BJ8" s="40">
        <f>SUM(C8:BI8)</f>
        <v>8</v>
      </c>
      <c r="BK8" s="41">
        <f>BJ8/58</f>
        <v>0.13793103448275862</v>
      </c>
    </row>
    <row r="9" spans="1:63" ht="16.5" customHeight="1" x14ac:dyDescent="0.25">
      <c r="A9" s="42"/>
      <c r="B9" s="20" t="s">
        <v>218</v>
      </c>
      <c r="D9" s="40">
        <v>1</v>
      </c>
      <c r="O9" s="40">
        <v>1</v>
      </c>
      <c r="Q9" s="40">
        <v>1</v>
      </c>
      <c r="AA9" s="40">
        <v>1</v>
      </c>
      <c r="AN9" s="40">
        <v>1</v>
      </c>
      <c r="AQ9" s="40">
        <v>1</v>
      </c>
      <c r="AR9" s="40">
        <v>1</v>
      </c>
      <c r="AV9" s="40">
        <v>1</v>
      </c>
      <c r="AY9" s="40">
        <v>1</v>
      </c>
      <c r="BD9" s="40">
        <v>1</v>
      </c>
      <c r="BF9" s="40">
        <v>1</v>
      </c>
      <c r="BJ9" s="40">
        <f>SUM(C9:BI9)</f>
        <v>11</v>
      </c>
      <c r="BK9" s="41">
        <f>BJ9/58</f>
        <v>0.18965517241379309</v>
      </c>
    </row>
    <row r="10" spans="1:63" ht="16.5" customHeight="1" x14ac:dyDescent="0.25">
      <c r="A10" s="42"/>
      <c r="B10" s="20" t="s">
        <v>219</v>
      </c>
      <c r="C10" s="40">
        <v>1</v>
      </c>
      <c r="G10" s="40">
        <v>1</v>
      </c>
      <c r="M10" s="40">
        <v>1</v>
      </c>
      <c r="N10" s="40">
        <v>1</v>
      </c>
      <c r="V10" s="40">
        <v>1</v>
      </c>
      <c r="AB10" s="40">
        <v>1</v>
      </c>
      <c r="AC10" s="40">
        <v>1</v>
      </c>
      <c r="AH10" s="40">
        <v>1</v>
      </c>
      <c r="AI10" s="40">
        <v>1</v>
      </c>
      <c r="AL10" s="40">
        <v>1</v>
      </c>
      <c r="AO10" s="40">
        <v>1</v>
      </c>
      <c r="AP10" s="40">
        <v>1</v>
      </c>
      <c r="AS10" s="40">
        <v>1</v>
      </c>
      <c r="AU10" s="40">
        <v>1</v>
      </c>
      <c r="AW10" s="40">
        <v>1</v>
      </c>
      <c r="AX10" s="40">
        <v>1</v>
      </c>
      <c r="AZ10" s="40">
        <v>1</v>
      </c>
      <c r="BA10" s="40">
        <v>1</v>
      </c>
      <c r="BC10" s="40">
        <v>1</v>
      </c>
      <c r="BG10" s="40">
        <v>1</v>
      </c>
      <c r="BJ10" s="40">
        <f>SUM(C10:BI10)</f>
        <v>20</v>
      </c>
      <c r="BK10" s="41">
        <f>BJ10/58</f>
        <v>0.34482758620689657</v>
      </c>
    </row>
    <row r="11" spans="1:63" ht="17.25" customHeight="1" thickBot="1" x14ac:dyDescent="0.3">
      <c r="A11" s="43"/>
      <c r="B11" s="26" t="s">
        <v>220</v>
      </c>
      <c r="C11" s="44"/>
      <c r="D11" s="44"/>
      <c r="E11" s="44">
        <v>1</v>
      </c>
      <c r="F11" s="44">
        <v>1</v>
      </c>
      <c r="G11" s="44"/>
      <c r="H11" s="44">
        <v>1</v>
      </c>
      <c r="I11" s="44">
        <v>1</v>
      </c>
      <c r="J11" s="44">
        <v>1</v>
      </c>
      <c r="K11" s="44">
        <v>1</v>
      </c>
      <c r="L11" s="44">
        <v>1</v>
      </c>
      <c r="M11" s="44"/>
      <c r="N11" s="44"/>
      <c r="O11" s="44"/>
      <c r="P11" s="44"/>
      <c r="Q11" s="44"/>
      <c r="R11" s="44"/>
      <c r="S11" s="44"/>
      <c r="T11" s="44">
        <v>1</v>
      </c>
      <c r="U11" s="44">
        <v>1</v>
      </c>
      <c r="V11" s="44"/>
      <c r="W11" s="44"/>
      <c r="X11" s="44"/>
      <c r="Y11" s="44"/>
      <c r="Z11" s="44">
        <v>1</v>
      </c>
      <c r="AA11" s="44"/>
      <c r="AB11" s="44"/>
      <c r="AC11" s="44"/>
      <c r="AD11" s="44"/>
      <c r="AE11" s="44">
        <v>1</v>
      </c>
      <c r="AF11" s="44">
        <v>1</v>
      </c>
      <c r="AG11" s="44">
        <v>1</v>
      </c>
      <c r="AH11" s="44"/>
      <c r="AI11" s="44"/>
      <c r="AJ11" s="44">
        <v>1</v>
      </c>
      <c r="AK11" s="44">
        <v>1</v>
      </c>
      <c r="AL11" s="44"/>
      <c r="AM11" s="44">
        <v>1</v>
      </c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>
        <v>1</v>
      </c>
      <c r="BF11" s="44"/>
      <c r="BG11" s="44"/>
      <c r="BH11" s="44">
        <v>1</v>
      </c>
      <c r="BI11" s="44">
        <v>1</v>
      </c>
      <c r="BJ11" s="40">
        <f>SUM(C11:BI11)</f>
        <v>19</v>
      </c>
      <c r="BK11" s="41">
        <f>BJ11/58</f>
        <v>0.32758620689655171</v>
      </c>
    </row>
    <row r="12" spans="1:63" ht="16.5" thickBot="1" x14ac:dyDescent="0.3">
      <c r="BK12" s="41"/>
    </row>
    <row r="13" spans="1:63" x14ac:dyDescent="0.25">
      <c r="A13" s="38" t="s">
        <v>265</v>
      </c>
      <c r="B13" s="21" t="s">
        <v>221</v>
      </c>
      <c r="C13" s="39">
        <v>1</v>
      </c>
      <c r="D13" s="39">
        <v>1</v>
      </c>
      <c r="E13" s="39">
        <v>1</v>
      </c>
      <c r="F13" s="39">
        <v>1</v>
      </c>
      <c r="G13" s="39">
        <v>1</v>
      </c>
      <c r="H13" s="39">
        <v>1</v>
      </c>
      <c r="I13" s="39">
        <v>1</v>
      </c>
      <c r="J13" s="39">
        <v>1</v>
      </c>
      <c r="K13" s="39">
        <v>1</v>
      </c>
      <c r="L13" s="39">
        <v>1</v>
      </c>
      <c r="M13" s="39"/>
      <c r="N13" s="39">
        <v>1</v>
      </c>
      <c r="O13" s="39">
        <v>1</v>
      </c>
      <c r="P13" s="39"/>
      <c r="Q13" s="39">
        <v>1</v>
      </c>
      <c r="R13" s="39"/>
      <c r="S13" s="39"/>
      <c r="T13" s="39"/>
      <c r="U13" s="39">
        <v>1</v>
      </c>
      <c r="V13" s="39">
        <v>1</v>
      </c>
      <c r="W13" s="39"/>
      <c r="X13" s="39"/>
      <c r="Y13" s="39"/>
      <c r="Z13" s="39">
        <v>1</v>
      </c>
      <c r="AA13" s="39">
        <v>1</v>
      </c>
      <c r="AB13" s="39">
        <v>1</v>
      </c>
      <c r="AC13" s="39">
        <v>1</v>
      </c>
      <c r="AD13" s="39"/>
      <c r="AE13" s="39">
        <v>1</v>
      </c>
      <c r="AF13" s="39">
        <v>1</v>
      </c>
      <c r="AG13" s="39">
        <v>1</v>
      </c>
      <c r="AH13" s="39">
        <v>1</v>
      </c>
      <c r="AI13" s="39">
        <v>1</v>
      </c>
      <c r="AJ13" s="39">
        <v>1</v>
      </c>
      <c r="AK13" s="39">
        <v>1</v>
      </c>
      <c r="AL13" s="39">
        <v>1</v>
      </c>
      <c r="AM13" s="39">
        <v>1</v>
      </c>
      <c r="AN13" s="39">
        <v>1</v>
      </c>
      <c r="AO13" s="39">
        <v>1</v>
      </c>
      <c r="AP13" s="39">
        <v>1</v>
      </c>
      <c r="AQ13" s="39">
        <v>1</v>
      </c>
      <c r="AR13" s="39">
        <v>1</v>
      </c>
      <c r="AS13" s="39">
        <v>1</v>
      </c>
      <c r="AT13" s="39">
        <v>1</v>
      </c>
      <c r="AU13" s="39">
        <v>1</v>
      </c>
      <c r="AV13" s="39">
        <v>1</v>
      </c>
      <c r="AW13" s="39">
        <v>1</v>
      </c>
      <c r="AX13" s="39">
        <v>1</v>
      </c>
      <c r="AY13" s="39">
        <v>1</v>
      </c>
      <c r="AZ13" s="39">
        <v>1</v>
      </c>
      <c r="BA13" s="39">
        <v>1</v>
      </c>
      <c r="BB13" s="39"/>
      <c r="BC13" s="39">
        <v>1</v>
      </c>
      <c r="BD13" s="39"/>
      <c r="BE13" s="39">
        <v>1</v>
      </c>
      <c r="BF13" s="39"/>
      <c r="BG13" s="39">
        <v>1</v>
      </c>
      <c r="BH13" s="39">
        <v>1</v>
      </c>
      <c r="BI13" s="39">
        <v>1</v>
      </c>
      <c r="BJ13" s="40">
        <f>SUM(C13:BI13)</f>
        <v>47</v>
      </c>
      <c r="BK13" s="41">
        <f>BJ13/58</f>
        <v>0.81034482758620685</v>
      </c>
    </row>
    <row r="14" spans="1:63" ht="16.5" customHeight="1" x14ac:dyDescent="0.25">
      <c r="A14" s="45"/>
      <c r="B14" s="20" t="s">
        <v>222</v>
      </c>
      <c r="M14" s="40">
        <v>1</v>
      </c>
      <c r="S14" s="40">
        <v>1</v>
      </c>
      <c r="W14" s="40">
        <v>1</v>
      </c>
      <c r="X14" s="40">
        <v>1</v>
      </c>
      <c r="Y14" s="40">
        <v>1</v>
      </c>
      <c r="BF14" s="40">
        <v>1</v>
      </c>
      <c r="BJ14" s="40">
        <f>SUM(C14:BI14)</f>
        <v>6</v>
      </c>
      <c r="BK14" s="41">
        <f>BJ14/58</f>
        <v>0.10344827586206896</v>
      </c>
    </row>
    <row r="15" spans="1:63" ht="16.5" customHeight="1" x14ac:dyDescent="0.25">
      <c r="A15" s="45"/>
      <c r="B15" s="20" t="s">
        <v>2</v>
      </c>
      <c r="P15" s="40">
        <v>1</v>
      </c>
      <c r="R15" s="40">
        <v>1</v>
      </c>
      <c r="T15" s="40">
        <v>1</v>
      </c>
      <c r="BB15" s="40">
        <v>1</v>
      </c>
      <c r="BJ15" s="40">
        <f>SUM(C15:BI15)</f>
        <v>4</v>
      </c>
      <c r="BK15" s="41">
        <f>BJ15/58</f>
        <v>6.8965517241379309E-2</v>
      </c>
    </row>
    <row r="16" spans="1:63" ht="17.25" customHeight="1" thickBot="1" x14ac:dyDescent="0.3">
      <c r="A16" s="46"/>
      <c r="B16" s="26" t="s">
        <v>223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>
        <v>1</v>
      </c>
      <c r="BE16" s="44"/>
      <c r="BF16" s="44"/>
      <c r="BG16" s="44"/>
      <c r="BH16" s="44"/>
      <c r="BI16" s="44"/>
      <c r="BJ16" s="40">
        <f>SUM(C16:BI16)</f>
        <v>1</v>
      </c>
      <c r="BK16" s="41">
        <f>BJ16/58</f>
        <v>1.7241379310344827E-2</v>
      </c>
    </row>
    <row r="17" spans="1:63" ht="16.5" thickBot="1" x14ac:dyDescent="0.3">
      <c r="BK17" s="41"/>
    </row>
    <row r="18" spans="1:63" x14ac:dyDescent="0.25">
      <c r="A18" s="47" t="s">
        <v>264</v>
      </c>
      <c r="B18" s="21" t="s">
        <v>224</v>
      </c>
      <c r="C18" s="39">
        <v>1</v>
      </c>
      <c r="D18" s="39"/>
      <c r="E18" s="39"/>
      <c r="F18" s="39"/>
      <c r="G18" s="39"/>
      <c r="H18" s="39"/>
      <c r="I18" s="39">
        <v>1</v>
      </c>
      <c r="J18" s="39"/>
      <c r="K18" s="39">
        <v>1</v>
      </c>
      <c r="L18" s="39">
        <v>1</v>
      </c>
      <c r="M18" s="39"/>
      <c r="N18" s="39"/>
      <c r="O18" s="39"/>
      <c r="P18" s="39"/>
      <c r="Q18" s="39">
        <v>1</v>
      </c>
      <c r="R18" s="39"/>
      <c r="S18" s="39"/>
      <c r="T18" s="39"/>
      <c r="U18" s="39">
        <v>1</v>
      </c>
      <c r="V18" s="39"/>
      <c r="W18" s="39">
        <v>1</v>
      </c>
      <c r="X18" s="39"/>
      <c r="Y18" s="39"/>
      <c r="Z18" s="39"/>
      <c r="AA18" s="39"/>
      <c r="AB18" s="39">
        <v>1</v>
      </c>
      <c r="AC18" s="39"/>
      <c r="AD18" s="39"/>
      <c r="AE18" s="39"/>
      <c r="AF18" s="39"/>
      <c r="AG18" s="39">
        <v>1</v>
      </c>
      <c r="AH18" s="39"/>
      <c r="AI18" s="39"/>
      <c r="AJ18" s="39"/>
      <c r="AK18" s="39"/>
      <c r="AL18" s="39">
        <v>1</v>
      </c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>
        <v>1</v>
      </c>
      <c r="AZ18" s="39"/>
      <c r="BA18" s="39">
        <v>1</v>
      </c>
      <c r="BB18" s="39"/>
      <c r="BC18" s="39"/>
      <c r="BD18" s="39"/>
      <c r="BE18" s="39">
        <v>1</v>
      </c>
      <c r="BF18" s="39"/>
      <c r="BG18" s="39"/>
      <c r="BH18" s="39">
        <v>1</v>
      </c>
      <c r="BI18" s="39">
        <v>1</v>
      </c>
      <c r="BJ18" s="40">
        <f>SUM(C18:BI18)</f>
        <v>15</v>
      </c>
      <c r="BK18" s="41">
        <f>BJ18/58</f>
        <v>0.25862068965517243</v>
      </c>
    </row>
    <row r="19" spans="1:63" ht="16.5" customHeight="1" x14ac:dyDescent="0.25">
      <c r="A19" s="48"/>
      <c r="B19" s="49" t="s">
        <v>225</v>
      </c>
      <c r="D19" s="40">
        <v>1</v>
      </c>
      <c r="H19" s="40">
        <v>1</v>
      </c>
      <c r="R19" s="40">
        <v>1</v>
      </c>
      <c r="X19" s="40">
        <v>1</v>
      </c>
      <c r="AA19" s="40">
        <v>1</v>
      </c>
      <c r="AF19" s="40">
        <v>1</v>
      </c>
      <c r="AH19" s="40">
        <v>1</v>
      </c>
      <c r="AI19" s="40">
        <v>1</v>
      </c>
      <c r="AK19" s="40">
        <v>1</v>
      </c>
      <c r="AZ19" s="40">
        <v>1</v>
      </c>
      <c r="BF19" s="40">
        <v>1</v>
      </c>
      <c r="BJ19" s="40">
        <f>SUM(C19:BI19)</f>
        <v>11</v>
      </c>
      <c r="BK19" s="41">
        <f>BJ19/58</f>
        <v>0.18965517241379309</v>
      </c>
    </row>
    <row r="20" spans="1:63" ht="16.5" customHeight="1" x14ac:dyDescent="0.25">
      <c r="A20" s="48"/>
      <c r="B20" s="20" t="s">
        <v>226</v>
      </c>
      <c r="Z20" s="40">
        <v>1</v>
      </c>
      <c r="BJ20" s="40">
        <f>SUM(C20:BI20)</f>
        <v>1</v>
      </c>
      <c r="BK20" s="41">
        <f>BJ20/58</f>
        <v>1.7241379310344827E-2</v>
      </c>
    </row>
    <row r="21" spans="1:63" ht="16.5" customHeight="1" x14ac:dyDescent="0.25">
      <c r="A21" s="48"/>
      <c r="B21" s="20" t="s">
        <v>227</v>
      </c>
      <c r="J21" s="40">
        <v>1</v>
      </c>
      <c r="N21" s="40">
        <v>1</v>
      </c>
      <c r="O21" s="40">
        <v>1</v>
      </c>
      <c r="P21" s="40">
        <v>1</v>
      </c>
      <c r="S21" s="40">
        <v>1</v>
      </c>
      <c r="Y21" s="40">
        <v>1</v>
      </c>
      <c r="AE21" s="40">
        <v>1</v>
      </c>
      <c r="AQ21" s="40">
        <v>1</v>
      </c>
      <c r="AR21" s="40">
        <v>1</v>
      </c>
      <c r="AT21" s="40">
        <v>1</v>
      </c>
      <c r="BC21" s="40">
        <v>1</v>
      </c>
      <c r="BD21" s="40">
        <v>1</v>
      </c>
      <c r="BG21" s="40">
        <v>1</v>
      </c>
      <c r="BJ21" s="40">
        <f>SUM(C21:BI21)</f>
        <v>13</v>
      </c>
      <c r="BK21" s="41">
        <f>BJ21/58</f>
        <v>0.22413793103448276</v>
      </c>
    </row>
    <row r="22" spans="1:63" ht="16.5" customHeight="1" x14ac:dyDescent="0.25">
      <c r="A22" s="48"/>
      <c r="B22" s="20" t="s">
        <v>228</v>
      </c>
      <c r="E22" s="40">
        <v>1</v>
      </c>
      <c r="F22" s="40">
        <v>1</v>
      </c>
      <c r="G22" s="40">
        <v>1</v>
      </c>
      <c r="M22" s="40">
        <v>1</v>
      </c>
      <c r="AC22" s="40">
        <v>1</v>
      </c>
      <c r="AJ22" s="40">
        <v>1</v>
      </c>
      <c r="AM22" s="40">
        <v>1</v>
      </c>
      <c r="AN22" s="40">
        <v>1</v>
      </c>
      <c r="AO22" s="40">
        <v>1</v>
      </c>
      <c r="AP22" s="40">
        <v>1</v>
      </c>
      <c r="AS22" s="40">
        <v>1</v>
      </c>
      <c r="AU22" s="40">
        <v>1</v>
      </c>
      <c r="AV22" s="40">
        <v>1</v>
      </c>
      <c r="AW22" s="40">
        <v>1</v>
      </c>
      <c r="AX22" s="40">
        <v>1</v>
      </c>
      <c r="BJ22" s="40">
        <f>SUM(C22:BI22)</f>
        <v>15</v>
      </c>
      <c r="BK22" s="41">
        <f>BJ22/58</f>
        <v>0.25862068965517243</v>
      </c>
    </row>
    <row r="23" spans="1:63" ht="17.25" customHeight="1" thickBot="1" x14ac:dyDescent="0.3">
      <c r="A23" s="50"/>
      <c r="B23" s="26" t="s">
        <v>229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>
        <v>1</v>
      </c>
      <c r="U23" s="44"/>
      <c r="V23" s="44">
        <v>1</v>
      </c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>
        <v>1</v>
      </c>
      <c r="BC23" s="44"/>
      <c r="BD23" s="44"/>
      <c r="BE23" s="44"/>
      <c r="BF23" s="44"/>
      <c r="BG23" s="44"/>
      <c r="BH23" s="44"/>
      <c r="BI23" s="44"/>
      <c r="BJ23" s="40">
        <f>SUM(C23:BI23)</f>
        <v>3</v>
      </c>
      <c r="BK23" s="41">
        <f>BJ23/58</f>
        <v>5.1724137931034482E-2</v>
      </c>
    </row>
    <row r="24" spans="1:63" ht="16.5" thickBot="1" x14ac:dyDescent="0.3">
      <c r="BK24" s="41"/>
    </row>
    <row r="25" spans="1:63" ht="17.25" customHeight="1" thickBot="1" x14ac:dyDescent="0.3">
      <c r="A25" s="51" t="s">
        <v>230</v>
      </c>
      <c r="B25" s="52"/>
      <c r="C25" s="53">
        <v>4</v>
      </c>
      <c r="D25" s="53">
        <v>3</v>
      </c>
      <c r="E25" s="53">
        <v>5</v>
      </c>
      <c r="F25" s="53">
        <v>5</v>
      </c>
      <c r="G25" s="53">
        <v>56</v>
      </c>
      <c r="H25" s="53">
        <v>3</v>
      </c>
      <c r="I25" s="53">
        <v>4</v>
      </c>
      <c r="J25" s="53">
        <v>5</v>
      </c>
      <c r="K25" s="53">
        <v>8</v>
      </c>
      <c r="L25" s="53">
        <v>8</v>
      </c>
      <c r="M25" s="53">
        <v>80</v>
      </c>
      <c r="N25" s="53">
        <v>5</v>
      </c>
      <c r="O25" s="53">
        <v>5</v>
      </c>
      <c r="P25" s="53">
        <v>3</v>
      </c>
      <c r="Q25" s="53">
        <v>3</v>
      </c>
      <c r="R25" s="53">
        <v>2</v>
      </c>
      <c r="S25" s="53">
        <v>4</v>
      </c>
      <c r="T25" s="53">
        <v>1</v>
      </c>
      <c r="U25" s="53">
        <v>4</v>
      </c>
      <c r="V25" s="53"/>
      <c r="W25" s="53">
        <v>4</v>
      </c>
      <c r="X25" s="53">
        <v>12</v>
      </c>
      <c r="Y25" s="53">
        <v>42</v>
      </c>
      <c r="Z25" s="53"/>
      <c r="AA25" s="53">
        <v>3</v>
      </c>
      <c r="AB25" s="53">
        <v>14</v>
      </c>
      <c r="AC25" s="53"/>
      <c r="AD25" s="53"/>
      <c r="AE25" s="53">
        <v>10</v>
      </c>
      <c r="AF25" s="53">
        <v>10</v>
      </c>
      <c r="AG25" s="53">
        <v>10</v>
      </c>
      <c r="AH25" s="53">
        <v>3</v>
      </c>
      <c r="AI25" s="53">
        <v>4</v>
      </c>
      <c r="AJ25" s="53">
        <v>20</v>
      </c>
      <c r="AK25" s="53">
        <v>4</v>
      </c>
      <c r="AL25" s="53">
        <v>3</v>
      </c>
      <c r="AM25" s="53">
        <v>50</v>
      </c>
      <c r="AN25" s="53"/>
      <c r="AO25" s="53"/>
      <c r="AP25" s="53"/>
      <c r="AQ25" s="53">
        <v>4</v>
      </c>
      <c r="AR25" s="53">
        <v>4</v>
      </c>
      <c r="AS25" s="53">
        <v>21</v>
      </c>
      <c r="AT25" s="53">
        <v>5</v>
      </c>
      <c r="AU25" s="53"/>
      <c r="AV25" s="53">
        <v>40</v>
      </c>
      <c r="AW25" s="53">
        <v>20</v>
      </c>
      <c r="AX25" s="53">
        <v>9</v>
      </c>
      <c r="AY25" s="53">
        <v>2</v>
      </c>
      <c r="AZ25" s="53">
        <v>9</v>
      </c>
      <c r="BA25" s="53">
        <v>9</v>
      </c>
      <c r="BB25" s="53"/>
      <c r="BC25" s="53">
        <v>21</v>
      </c>
      <c r="BD25" s="53"/>
      <c r="BE25" s="53">
        <v>5</v>
      </c>
      <c r="BF25" s="53">
        <v>6</v>
      </c>
      <c r="BG25" s="53">
        <v>25</v>
      </c>
      <c r="BH25" s="53">
        <v>2</v>
      </c>
      <c r="BI25" s="53">
        <v>1</v>
      </c>
      <c r="BJ25" s="40">
        <f>SUM(C25:BI25)</f>
        <v>580</v>
      </c>
      <c r="BK25" s="41"/>
    </row>
    <row r="26" spans="1:63" ht="16.5" thickBot="1" x14ac:dyDescent="0.3">
      <c r="BK26" s="41"/>
    </row>
    <row r="27" spans="1:63" x14ac:dyDescent="0.25">
      <c r="A27" s="38" t="s">
        <v>266</v>
      </c>
      <c r="B27" s="21" t="s">
        <v>267</v>
      </c>
      <c r="C27" s="39"/>
      <c r="D27" s="39">
        <v>1</v>
      </c>
      <c r="E27" s="39"/>
      <c r="F27" s="39"/>
      <c r="G27" s="39"/>
      <c r="H27" s="39"/>
      <c r="I27" s="39"/>
      <c r="J27" s="39"/>
      <c r="K27" s="39">
        <v>1</v>
      </c>
      <c r="L27" s="39">
        <v>1</v>
      </c>
      <c r="M27" s="39"/>
      <c r="N27" s="39"/>
      <c r="O27" s="39"/>
      <c r="P27" s="39">
        <v>1</v>
      </c>
      <c r="Q27" s="39">
        <v>1</v>
      </c>
      <c r="R27" s="39"/>
      <c r="S27" s="39"/>
      <c r="T27" s="39"/>
      <c r="U27" s="39"/>
      <c r="V27" s="39"/>
      <c r="W27" s="39">
        <v>1</v>
      </c>
      <c r="X27" s="39"/>
      <c r="Y27" s="39"/>
      <c r="Z27" s="39"/>
      <c r="AA27" s="39">
        <v>1</v>
      </c>
      <c r="AB27" s="39"/>
      <c r="AC27" s="39"/>
      <c r="AD27" s="39"/>
      <c r="AE27" s="39">
        <v>1</v>
      </c>
      <c r="AF27" s="39">
        <v>1</v>
      </c>
      <c r="AG27" s="39">
        <v>1</v>
      </c>
      <c r="AH27" s="39">
        <v>1</v>
      </c>
      <c r="AI27" s="39">
        <v>1</v>
      </c>
      <c r="AJ27" s="39">
        <v>1</v>
      </c>
      <c r="AK27" s="39">
        <v>1</v>
      </c>
      <c r="AL27" s="39"/>
      <c r="AM27" s="39"/>
      <c r="AN27" s="39"/>
      <c r="AO27" s="39"/>
      <c r="AP27" s="39"/>
      <c r="AQ27" s="39"/>
      <c r="AR27" s="39"/>
      <c r="AS27" s="39"/>
      <c r="AT27" s="39">
        <v>1</v>
      </c>
      <c r="AU27" s="39"/>
      <c r="AV27" s="39"/>
      <c r="AW27" s="39"/>
      <c r="AX27" s="39"/>
      <c r="AY27" s="39">
        <v>1</v>
      </c>
      <c r="AZ27" s="39">
        <v>1</v>
      </c>
      <c r="BA27" s="39">
        <v>1</v>
      </c>
      <c r="BB27" s="39"/>
      <c r="BC27" s="39"/>
      <c r="BD27" s="39"/>
      <c r="BE27" s="39">
        <v>1</v>
      </c>
      <c r="BF27" s="39">
        <v>1</v>
      </c>
      <c r="BG27" s="39"/>
      <c r="BH27" s="39"/>
      <c r="BI27" s="39"/>
      <c r="BJ27" s="40">
        <f>SUM(C27:BI27)</f>
        <v>20</v>
      </c>
      <c r="BK27" s="41">
        <f>BJ27/58</f>
        <v>0.34482758620689657</v>
      </c>
    </row>
    <row r="28" spans="1:63" ht="16.5" customHeight="1" x14ac:dyDescent="0.25">
      <c r="A28" s="42"/>
      <c r="B28" s="20" t="s">
        <v>268</v>
      </c>
      <c r="F28" s="40">
        <v>1</v>
      </c>
      <c r="R28" s="40">
        <v>1</v>
      </c>
      <c r="S28" s="40">
        <v>1</v>
      </c>
      <c r="T28" s="40">
        <v>1</v>
      </c>
      <c r="AQ28" s="40">
        <v>1</v>
      </c>
      <c r="BB28" s="40">
        <v>1</v>
      </c>
      <c r="BD28" s="40">
        <v>1</v>
      </c>
      <c r="BJ28" s="40">
        <f>SUM(C28:BI28)</f>
        <v>7</v>
      </c>
      <c r="BK28" s="41">
        <f>BJ28/58</f>
        <v>0.1206896551724138</v>
      </c>
    </row>
    <row r="29" spans="1:63" ht="16.5" customHeight="1" x14ac:dyDescent="0.25">
      <c r="A29" s="42"/>
      <c r="B29" s="20" t="s">
        <v>269</v>
      </c>
      <c r="BK29" s="41">
        <f>BJ29/58</f>
        <v>0</v>
      </c>
    </row>
    <row r="30" spans="1:63" ht="16.5" customHeight="1" x14ac:dyDescent="0.25">
      <c r="A30" s="42"/>
      <c r="B30" s="20" t="s">
        <v>270</v>
      </c>
      <c r="I30" s="40">
        <v>1</v>
      </c>
      <c r="Y30" s="40">
        <v>1</v>
      </c>
      <c r="Z30" s="40">
        <v>1</v>
      </c>
      <c r="AM30" s="40">
        <v>1</v>
      </c>
      <c r="BC30" s="40">
        <v>1</v>
      </c>
      <c r="BJ30" s="40">
        <f>SUM(C30:BI30)</f>
        <v>5</v>
      </c>
      <c r="BK30" s="41">
        <f>BJ30/58</f>
        <v>8.6206896551724144E-2</v>
      </c>
    </row>
    <row r="31" spans="1:63" ht="16.5" customHeight="1" x14ac:dyDescent="0.25">
      <c r="A31" s="42"/>
      <c r="B31" s="20" t="s">
        <v>271</v>
      </c>
      <c r="N31" s="40">
        <v>1</v>
      </c>
      <c r="X31" s="40">
        <v>1</v>
      </c>
      <c r="AL31" s="40">
        <v>1</v>
      </c>
      <c r="AN31" s="40">
        <v>1</v>
      </c>
      <c r="BJ31" s="40">
        <f>SUM(C31:BI31)</f>
        <v>4</v>
      </c>
      <c r="BK31" s="41">
        <f>BJ31/58</f>
        <v>6.8965517241379309E-2</v>
      </c>
    </row>
    <row r="32" spans="1:63" ht="16.5" customHeight="1" x14ac:dyDescent="0.25">
      <c r="A32" s="42"/>
      <c r="B32" s="20" t="s">
        <v>272</v>
      </c>
      <c r="BK32" s="41">
        <f>BJ32/58</f>
        <v>0</v>
      </c>
    </row>
    <row r="33" spans="1:63" ht="16.5" customHeight="1" x14ac:dyDescent="0.25">
      <c r="A33" s="42"/>
      <c r="B33" s="20" t="s">
        <v>273</v>
      </c>
      <c r="BK33" s="41">
        <f>BJ33/58</f>
        <v>0</v>
      </c>
    </row>
    <row r="34" spans="1:63" ht="16.5" customHeight="1" x14ac:dyDescent="0.25">
      <c r="A34" s="42"/>
      <c r="B34" s="20" t="s">
        <v>274</v>
      </c>
      <c r="BJ34" s="40">
        <f>SUM(C34:BI34)</f>
        <v>0</v>
      </c>
      <c r="BK34" s="41">
        <f>BJ34/58</f>
        <v>0</v>
      </c>
    </row>
    <row r="35" spans="1:63" ht="16.5" customHeight="1" x14ac:dyDescent="0.25">
      <c r="A35" s="42"/>
      <c r="B35" s="20" t="s">
        <v>275</v>
      </c>
      <c r="BJ35" s="40">
        <f>SUM(C35:BI35)</f>
        <v>0</v>
      </c>
      <c r="BK35" s="41">
        <f>BJ35/58</f>
        <v>0</v>
      </c>
    </row>
    <row r="36" spans="1:63" ht="16.5" customHeight="1" x14ac:dyDescent="0.25">
      <c r="A36" s="42"/>
      <c r="B36" s="20" t="s">
        <v>276</v>
      </c>
      <c r="C36" s="40">
        <v>1</v>
      </c>
      <c r="E36" s="40">
        <v>1</v>
      </c>
      <c r="G36" s="40">
        <v>1</v>
      </c>
      <c r="H36" s="40">
        <v>1</v>
      </c>
      <c r="J36" s="40">
        <v>1</v>
      </c>
      <c r="M36" s="40">
        <v>1</v>
      </c>
      <c r="O36" s="40">
        <v>1</v>
      </c>
      <c r="U36" s="40">
        <v>1</v>
      </c>
      <c r="V36" s="40">
        <v>1</v>
      </c>
      <c r="AB36" s="40">
        <v>1</v>
      </c>
      <c r="AC36" s="40">
        <v>1</v>
      </c>
      <c r="AO36" s="40">
        <v>1</v>
      </c>
      <c r="AP36" s="40">
        <v>1</v>
      </c>
      <c r="AR36" s="40">
        <v>1</v>
      </c>
      <c r="AS36" s="40">
        <v>1</v>
      </c>
      <c r="AU36" s="40">
        <v>1</v>
      </c>
      <c r="AV36" s="40">
        <v>1</v>
      </c>
      <c r="AW36" s="40">
        <v>1</v>
      </c>
      <c r="AX36" s="40">
        <v>1</v>
      </c>
      <c r="BG36" s="40">
        <v>1</v>
      </c>
      <c r="BJ36" s="40">
        <f>SUM(C36:BI36)</f>
        <v>20</v>
      </c>
      <c r="BK36" s="41">
        <f>BJ36/58</f>
        <v>0.34482758620689657</v>
      </c>
    </row>
    <row r="37" spans="1:63" ht="16.5" customHeight="1" x14ac:dyDescent="0.25">
      <c r="A37" s="42"/>
      <c r="B37" s="20" t="s">
        <v>277</v>
      </c>
      <c r="BK37" s="41">
        <f>BJ37/58</f>
        <v>0</v>
      </c>
    </row>
    <row r="38" spans="1:63" ht="16.5" customHeight="1" x14ac:dyDescent="0.25">
      <c r="A38" s="42"/>
      <c r="B38" s="20" t="s">
        <v>278</v>
      </c>
      <c r="BK38" s="41">
        <f>BJ38/58</f>
        <v>0</v>
      </c>
    </row>
    <row r="39" spans="1:63" ht="17.25" customHeight="1" thickBot="1" x14ac:dyDescent="0.3">
      <c r="A39" s="43"/>
      <c r="B39" s="26" t="s">
        <v>279</v>
      </c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 t="s">
        <v>260</v>
      </c>
      <c r="BI39" s="44" t="s">
        <v>260</v>
      </c>
      <c r="BJ39" s="40">
        <v>2</v>
      </c>
      <c r="BK39" s="41">
        <f>BJ39/58</f>
        <v>3.4482758620689655E-2</v>
      </c>
    </row>
    <row r="40" spans="1:63" ht="16.5" thickBot="1" x14ac:dyDescent="0.3">
      <c r="BK40" s="41"/>
    </row>
    <row r="41" spans="1:63" ht="17.25" customHeight="1" thickBot="1" x14ac:dyDescent="0.3">
      <c r="A41" s="51" t="s">
        <v>231</v>
      </c>
      <c r="B41" s="52"/>
      <c r="C41" s="53">
        <v>10</v>
      </c>
      <c r="D41" s="53">
        <v>1</v>
      </c>
      <c r="E41" s="53">
        <v>10</v>
      </c>
      <c r="F41" s="53">
        <v>2</v>
      </c>
      <c r="G41" s="53">
        <v>10</v>
      </c>
      <c r="H41" s="53">
        <v>10</v>
      </c>
      <c r="I41" s="53">
        <v>4</v>
      </c>
      <c r="J41" s="53">
        <v>10</v>
      </c>
      <c r="K41" s="53">
        <v>1</v>
      </c>
      <c r="L41" s="53">
        <v>1</v>
      </c>
      <c r="M41" s="53">
        <v>10</v>
      </c>
      <c r="N41" s="53">
        <v>5</v>
      </c>
      <c r="O41" s="53">
        <v>10</v>
      </c>
      <c r="P41" s="53">
        <v>1</v>
      </c>
      <c r="Q41" s="53">
        <v>1</v>
      </c>
      <c r="R41" s="53">
        <v>2</v>
      </c>
      <c r="S41" s="53">
        <v>2</v>
      </c>
      <c r="T41" s="53">
        <v>2</v>
      </c>
      <c r="U41" s="53">
        <v>10</v>
      </c>
      <c r="V41" s="53">
        <v>10</v>
      </c>
      <c r="W41" s="53">
        <v>1</v>
      </c>
      <c r="X41" s="53">
        <v>5</v>
      </c>
      <c r="Y41" s="53">
        <v>4</v>
      </c>
      <c r="Z41" s="53">
        <v>4</v>
      </c>
      <c r="AA41" s="53">
        <v>1</v>
      </c>
      <c r="AB41" s="53">
        <v>10</v>
      </c>
      <c r="AC41" s="53">
        <v>10</v>
      </c>
      <c r="AD41" s="53"/>
      <c r="AE41" s="53">
        <v>1</v>
      </c>
      <c r="AF41" s="53">
        <v>1</v>
      </c>
      <c r="AG41" s="53">
        <v>1</v>
      </c>
      <c r="AH41" s="53" t="s">
        <v>259</v>
      </c>
      <c r="AI41" s="53">
        <v>1</v>
      </c>
      <c r="AJ41" s="53">
        <v>1</v>
      </c>
      <c r="AK41" s="53">
        <v>1</v>
      </c>
      <c r="AL41" s="53">
        <v>10</v>
      </c>
      <c r="AM41" s="53">
        <v>5</v>
      </c>
      <c r="AN41" s="53">
        <v>10</v>
      </c>
      <c r="AO41" s="53">
        <v>10</v>
      </c>
      <c r="AP41" s="53">
        <v>10</v>
      </c>
      <c r="AQ41" s="53" t="s">
        <v>258</v>
      </c>
      <c r="AR41" s="53">
        <v>10</v>
      </c>
      <c r="AS41" s="53">
        <v>10</v>
      </c>
      <c r="AT41" s="53">
        <v>1</v>
      </c>
      <c r="AU41" s="53">
        <v>10</v>
      </c>
      <c r="AV41" s="53">
        <v>10</v>
      </c>
      <c r="AW41" s="53">
        <v>10</v>
      </c>
      <c r="AX41" s="53">
        <v>10</v>
      </c>
      <c r="AY41" s="53">
        <v>1</v>
      </c>
      <c r="AZ41" s="53">
        <v>1</v>
      </c>
      <c r="BA41" s="53">
        <v>1</v>
      </c>
      <c r="BB41" s="53" t="s">
        <v>257</v>
      </c>
      <c r="BC41" s="53">
        <v>4</v>
      </c>
      <c r="BD41" s="53">
        <v>6</v>
      </c>
      <c r="BE41" s="53">
        <v>1</v>
      </c>
      <c r="BF41" s="53">
        <v>1</v>
      </c>
      <c r="BG41" s="53">
        <v>10</v>
      </c>
      <c r="BH41" s="53" t="s">
        <v>256</v>
      </c>
      <c r="BI41" s="53" t="s">
        <v>256</v>
      </c>
      <c r="BK41" s="41"/>
    </row>
    <row r="42" spans="1:63" ht="16.5" thickBot="1" x14ac:dyDescent="0.3">
      <c r="AC42" s="40">
        <v>5</v>
      </c>
      <c r="BK42" s="41"/>
    </row>
    <row r="43" spans="1:63" ht="17.25" customHeight="1" thickBot="1" x14ac:dyDescent="0.3">
      <c r="A43" s="51" t="s">
        <v>280</v>
      </c>
      <c r="B43" s="52"/>
      <c r="C43" s="53">
        <v>4</v>
      </c>
      <c r="D43" s="53">
        <v>1</v>
      </c>
      <c r="E43" s="53">
        <v>1</v>
      </c>
      <c r="F43" s="53">
        <v>1</v>
      </c>
      <c r="G43" s="53">
        <v>4</v>
      </c>
      <c r="H43" s="53">
        <v>2</v>
      </c>
      <c r="I43" s="53">
        <v>4</v>
      </c>
      <c r="J43" s="53">
        <v>1</v>
      </c>
      <c r="K43" s="53">
        <v>1</v>
      </c>
      <c r="L43" s="53">
        <v>1</v>
      </c>
      <c r="M43" s="53">
        <v>5</v>
      </c>
      <c r="N43" s="53">
        <v>5</v>
      </c>
      <c r="O43" s="53">
        <v>5</v>
      </c>
      <c r="P43" s="53">
        <v>1</v>
      </c>
      <c r="Q43" s="53">
        <v>1</v>
      </c>
      <c r="R43" s="53">
        <v>2</v>
      </c>
      <c r="S43" s="53">
        <v>2</v>
      </c>
      <c r="T43" s="53">
        <v>2</v>
      </c>
      <c r="U43" s="53">
        <v>2</v>
      </c>
      <c r="V43" s="53">
        <v>8</v>
      </c>
      <c r="W43" s="53">
        <v>1</v>
      </c>
      <c r="X43" s="53">
        <v>5</v>
      </c>
      <c r="Y43" s="53">
        <v>4</v>
      </c>
      <c r="Z43" s="53">
        <v>4</v>
      </c>
      <c r="AA43" s="53">
        <v>1</v>
      </c>
      <c r="AB43" s="53">
        <v>5</v>
      </c>
      <c r="AC43" s="53"/>
      <c r="AD43" s="53"/>
      <c r="AE43" s="53">
        <v>1</v>
      </c>
      <c r="AF43" s="53">
        <v>1</v>
      </c>
      <c r="AG43" s="53">
        <v>1</v>
      </c>
      <c r="AH43" s="53">
        <v>1</v>
      </c>
      <c r="AI43" s="53">
        <v>1</v>
      </c>
      <c r="AJ43" s="53">
        <v>2</v>
      </c>
      <c r="AK43" s="53">
        <v>1</v>
      </c>
      <c r="AL43" s="53">
        <v>5</v>
      </c>
      <c r="AM43" s="53">
        <v>1</v>
      </c>
      <c r="AN43" s="53">
        <v>5</v>
      </c>
      <c r="AO43" s="53">
        <v>4</v>
      </c>
      <c r="AP43" s="53">
        <v>8</v>
      </c>
      <c r="AQ43" s="53">
        <v>2</v>
      </c>
      <c r="AR43" s="53">
        <v>2</v>
      </c>
      <c r="AS43" s="53">
        <v>9</v>
      </c>
      <c r="AT43" s="53">
        <v>1</v>
      </c>
      <c r="AU43" s="53">
        <v>4</v>
      </c>
      <c r="AV43" s="53">
        <v>9</v>
      </c>
      <c r="AW43" s="53">
        <v>8</v>
      </c>
      <c r="AX43" s="53">
        <v>9</v>
      </c>
      <c r="AY43" s="53">
        <v>1</v>
      </c>
      <c r="AZ43" s="53">
        <v>1</v>
      </c>
      <c r="BA43" s="53">
        <v>1</v>
      </c>
      <c r="BB43" s="53">
        <v>2</v>
      </c>
      <c r="BC43" s="53">
        <v>10</v>
      </c>
      <c r="BD43" s="53">
        <v>6</v>
      </c>
      <c r="BE43" s="53">
        <v>1</v>
      </c>
      <c r="BF43" s="53">
        <v>1</v>
      </c>
      <c r="BG43" s="53">
        <v>10</v>
      </c>
      <c r="BH43" s="53">
        <v>7</v>
      </c>
      <c r="BI43" s="53">
        <v>7</v>
      </c>
      <c r="BK43" s="41"/>
    </row>
    <row r="44" spans="1:63" ht="16.5" thickBot="1" x14ac:dyDescent="0.3">
      <c r="BK44" s="41"/>
    </row>
    <row r="45" spans="1:63" x14ac:dyDescent="0.25">
      <c r="A45" s="38" t="s">
        <v>281</v>
      </c>
      <c r="B45" s="21" t="s">
        <v>232</v>
      </c>
      <c r="C45" s="39"/>
      <c r="D45" s="39"/>
      <c r="E45" s="39"/>
      <c r="F45" s="39">
        <v>1</v>
      </c>
      <c r="G45" s="39"/>
      <c r="H45" s="39"/>
      <c r="I45" s="39"/>
      <c r="J45" s="39">
        <v>1</v>
      </c>
      <c r="K45" s="39"/>
      <c r="L45" s="39"/>
      <c r="M45" s="39"/>
      <c r="N45" s="39"/>
      <c r="O45" s="39"/>
      <c r="P45" s="39">
        <v>1</v>
      </c>
      <c r="Q45" s="39"/>
      <c r="R45" s="39">
        <v>1</v>
      </c>
      <c r="S45" s="39"/>
      <c r="T45" s="39">
        <v>1</v>
      </c>
      <c r="U45" s="39"/>
      <c r="V45" s="39"/>
      <c r="W45" s="39">
        <v>1</v>
      </c>
      <c r="X45" s="39"/>
      <c r="Y45" s="39">
        <v>1</v>
      </c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>
        <v>1</v>
      </c>
      <c r="AK45" s="39"/>
      <c r="AL45" s="39"/>
      <c r="AM45" s="39"/>
      <c r="AN45" s="39"/>
      <c r="AO45" s="39"/>
      <c r="AP45" s="39"/>
      <c r="AQ45" s="39">
        <v>1</v>
      </c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>
        <v>1</v>
      </c>
      <c r="BC45" s="39"/>
      <c r="BD45" s="39"/>
      <c r="BE45" s="39"/>
      <c r="BF45" s="39"/>
      <c r="BG45" s="39"/>
      <c r="BH45" s="39"/>
      <c r="BI45" s="39"/>
      <c r="BJ45" s="40">
        <f>SUM(C45:BI45)</f>
        <v>10</v>
      </c>
      <c r="BK45" s="41">
        <f>BJ45/58</f>
        <v>0.17241379310344829</v>
      </c>
    </row>
    <row r="46" spans="1:63" ht="16.5" customHeight="1" x14ac:dyDescent="0.25">
      <c r="A46" s="42"/>
      <c r="B46" s="49" t="s">
        <v>133</v>
      </c>
      <c r="I46" s="40">
        <v>1</v>
      </c>
      <c r="O46" s="40">
        <v>1</v>
      </c>
      <c r="Q46" s="40">
        <v>1</v>
      </c>
      <c r="S46" s="40">
        <v>1</v>
      </c>
      <c r="U46" s="40">
        <v>1</v>
      </c>
      <c r="X46" s="40">
        <v>1</v>
      </c>
      <c r="AA46" s="40">
        <v>1</v>
      </c>
      <c r="AI46" s="40">
        <v>1</v>
      </c>
      <c r="AR46" s="40">
        <v>1</v>
      </c>
      <c r="AT46" s="40">
        <v>1</v>
      </c>
      <c r="BD46" s="40">
        <v>1</v>
      </c>
      <c r="BJ46" s="40">
        <f>SUM(C46:BI46)</f>
        <v>11</v>
      </c>
      <c r="BK46" s="41">
        <f>BJ46/58</f>
        <v>0.18965517241379309</v>
      </c>
    </row>
    <row r="47" spans="1:63" ht="16.5" customHeight="1" x14ac:dyDescent="0.25">
      <c r="A47" s="42"/>
      <c r="B47" s="20" t="s">
        <v>233</v>
      </c>
      <c r="E47" s="40">
        <v>1</v>
      </c>
      <c r="V47" s="40">
        <v>1</v>
      </c>
      <c r="AC47" s="40">
        <v>1</v>
      </c>
      <c r="AH47" s="40">
        <v>1</v>
      </c>
      <c r="AP47" s="40">
        <v>1</v>
      </c>
      <c r="AU47" s="40">
        <v>1</v>
      </c>
      <c r="AV47" s="40">
        <v>1</v>
      </c>
      <c r="AW47" s="40">
        <v>1</v>
      </c>
      <c r="AX47" s="40">
        <v>1</v>
      </c>
      <c r="BA47" s="40">
        <v>1</v>
      </c>
      <c r="BG47" s="40">
        <v>1</v>
      </c>
      <c r="BJ47" s="40">
        <f>SUM(C47:BI47)</f>
        <v>11</v>
      </c>
      <c r="BK47" s="41">
        <f>BJ47/58</f>
        <v>0.18965517241379309</v>
      </c>
    </row>
    <row r="48" spans="1:63" ht="17.25" customHeight="1" thickBot="1" x14ac:dyDescent="0.3">
      <c r="A48" s="42"/>
      <c r="B48" s="20" t="s">
        <v>136</v>
      </c>
      <c r="D48" s="40">
        <v>1</v>
      </c>
      <c r="H48" s="40">
        <v>1</v>
      </c>
      <c r="K48" s="40">
        <v>1</v>
      </c>
      <c r="Z48" s="40">
        <v>1</v>
      </c>
      <c r="AB48" s="40">
        <v>1</v>
      </c>
      <c r="AL48" s="40">
        <v>1</v>
      </c>
      <c r="AM48" s="40">
        <v>1</v>
      </c>
      <c r="AN48" s="40">
        <v>1</v>
      </c>
      <c r="AO48" s="40">
        <v>1</v>
      </c>
      <c r="AS48" s="40">
        <v>1</v>
      </c>
      <c r="AZ48" s="44">
        <v>1</v>
      </c>
      <c r="BC48" s="40">
        <v>1</v>
      </c>
      <c r="BF48" s="40">
        <v>1</v>
      </c>
      <c r="BH48" s="40">
        <v>1</v>
      </c>
      <c r="BI48" s="40">
        <v>1</v>
      </c>
      <c r="BJ48" s="40">
        <f>SUM(C48:BI48)</f>
        <v>15</v>
      </c>
      <c r="BK48" s="41">
        <f>BJ48/58</f>
        <v>0.25862068965517243</v>
      </c>
    </row>
    <row r="49" spans="1:64" ht="17.25" customHeight="1" thickBot="1" x14ac:dyDescent="0.3">
      <c r="A49" s="43"/>
      <c r="B49" s="26" t="s">
        <v>234</v>
      </c>
      <c r="C49" s="44">
        <v>1</v>
      </c>
      <c r="D49" s="44"/>
      <c r="E49" s="44"/>
      <c r="F49" s="44"/>
      <c r="G49" s="44">
        <v>1</v>
      </c>
      <c r="H49" s="44"/>
      <c r="I49" s="44"/>
      <c r="J49" s="44"/>
      <c r="K49" s="44"/>
      <c r="L49" s="44">
        <v>1</v>
      </c>
      <c r="M49" s="44">
        <v>1</v>
      </c>
      <c r="N49" s="44">
        <v>1</v>
      </c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>
        <v>1</v>
      </c>
      <c r="AF49" s="44">
        <v>1</v>
      </c>
      <c r="AG49" s="44">
        <v>1</v>
      </c>
      <c r="AH49" s="44"/>
      <c r="AI49" s="44"/>
      <c r="AJ49" s="44"/>
      <c r="AK49" s="44">
        <v>1</v>
      </c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>
        <v>1</v>
      </c>
      <c r="BA49" s="44"/>
      <c r="BB49" s="44"/>
      <c r="BC49" s="44"/>
      <c r="BD49" s="44"/>
      <c r="BE49" s="44">
        <v>1</v>
      </c>
      <c r="BF49" s="44"/>
      <c r="BG49" s="44"/>
      <c r="BH49" s="44"/>
      <c r="BI49" s="44"/>
      <c r="BJ49" s="40">
        <f>SUM(C49:BI49)</f>
        <v>11</v>
      </c>
      <c r="BK49" s="41">
        <f>BJ49/58</f>
        <v>0.18965517241379309</v>
      </c>
    </row>
    <row r="50" spans="1:64" ht="16.5" thickBot="1" x14ac:dyDescent="0.3">
      <c r="A50" s="54"/>
      <c r="BK50" s="41"/>
    </row>
    <row r="51" spans="1:64" x14ac:dyDescent="0.25">
      <c r="A51" s="38" t="s">
        <v>282</v>
      </c>
      <c r="B51" s="55" t="s">
        <v>7</v>
      </c>
      <c r="C51" s="39"/>
      <c r="D51" s="39">
        <v>1</v>
      </c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>
        <v>1</v>
      </c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40">
        <f>SUM(C51:BI51)</f>
        <v>2</v>
      </c>
      <c r="BK51" s="41">
        <f>BJ51/58</f>
        <v>3.4482758620689655E-2</v>
      </c>
      <c r="BL51" s="41">
        <f>BJ51/67</f>
        <v>2.9850746268656716E-2</v>
      </c>
    </row>
    <row r="52" spans="1:64" ht="16.5" customHeight="1" x14ac:dyDescent="0.25">
      <c r="A52" s="42"/>
      <c r="B52" s="49" t="s">
        <v>8</v>
      </c>
      <c r="BK52" s="41">
        <f>BJ52/58</f>
        <v>0</v>
      </c>
      <c r="BL52" s="41">
        <f>BJ52/67</f>
        <v>0</v>
      </c>
    </row>
    <row r="53" spans="1:64" ht="16.5" customHeight="1" x14ac:dyDescent="0.25">
      <c r="A53" s="42"/>
      <c r="B53" s="49" t="s">
        <v>9</v>
      </c>
      <c r="R53" s="40">
        <v>1</v>
      </c>
      <c r="BJ53" s="40">
        <f>SUM(C53:BI53)</f>
        <v>1</v>
      </c>
      <c r="BK53" s="41">
        <f>BJ53/58</f>
        <v>1.7241379310344827E-2</v>
      </c>
      <c r="BL53" s="41">
        <f>BJ53/67</f>
        <v>1.4925373134328358E-2</v>
      </c>
    </row>
    <row r="54" spans="1:64" ht="16.5" customHeight="1" x14ac:dyDescent="0.25">
      <c r="A54" s="42"/>
      <c r="B54" s="49" t="s">
        <v>140</v>
      </c>
      <c r="E54" s="40">
        <v>1</v>
      </c>
      <c r="F54" s="40">
        <v>1</v>
      </c>
      <c r="I54" s="40">
        <v>1</v>
      </c>
      <c r="J54" s="40">
        <v>1</v>
      </c>
      <c r="K54" s="40">
        <v>1</v>
      </c>
      <c r="P54" s="40">
        <v>1</v>
      </c>
      <c r="S54" s="40">
        <v>1</v>
      </c>
      <c r="U54" s="40">
        <v>1</v>
      </c>
      <c r="X54" s="40">
        <v>1</v>
      </c>
      <c r="Y54" s="40">
        <v>1</v>
      </c>
      <c r="Z54" s="40">
        <v>1</v>
      </c>
      <c r="AC54" s="40">
        <v>1</v>
      </c>
      <c r="AJ54" s="40">
        <v>1</v>
      </c>
      <c r="AN54" s="40">
        <v>1</v>
      </c>
      <c r="AQ54" s="40">
        <v>1</v>
      </c>
      <c r="AT54" s="40">
        <v>1</v>
      </c>
      <c r="AU54" s="40">
        <v>1</v>
      </c>
      <c r="AV54" s="40">
        <v>1</v>
      </c>
      <c r="AY54" s="40">
        <v>1</v>
      </c>
      <c r="BB54" s="40">
        <v>1</v>
      </c>
      <c r="BG54" s="40">
        <v>1</v>
      </c>
      <c r="BJ54" s="40">
        <f>SUM(C54:BI54)</f>
        <v>21</v>
      </c>
      <c r="BK54" s="41">
        <f>BJ54/58</f>
        <v>0.36206896551724138</v>
      </c>
      <c r="BL54" s="41">
        <f>BJ54/67</f>
        <v>0.31343283582089554</v>
      </c>
    </row>
    <row r="55" spans="1:64" ht="16.5" customHeight="1" x14ac:dyDescent="0.25">
      <c r="A55" s="42"/>
      <c r="B55" s="49" t="s">
        <v>141</v>
      </c>
      <c r="C55" s="40">
        <v>1</v>
      </c>
      <c r="L55" s="40">
        <v>1</v>
      </c>
      <c r="N55" s="40">
        <v>1</v>
      </c>
      <c r="P55" s="40">
        <v>1</v>
      </c>
      <c r="Q55" s="40">
        <v>1</v>
      </c>
      <c r="V55" s="40">
        <v>1</v>
      </c>
      <c r="W55" s="40">
        <v>1</v>
      </c>
      <c r="X55" s="40">
        <v>1</v>
      </c>
      <c r="AE55" s="40">
        <v>1</v>
      </c>
      <c r="AG55" s="40">
        <v>1</v>
      </c>
      <c r="AH55" s="40">
        <v>1</v>
      </c>
      <c r="AI55" s="40">
        <v>1</v>
      </c>
      <c r="AL55" s="40">
        <v>1</v>
      </c>
      <c r="AM55" s="40">
        <v>1</v>
      </c>
      <c r="AP55" s="40">
        <v>1</v>
      </c>
      <c r="AR55" s="40">
        <v>1</v>
      </c>
      <c r="AS55" s="40">
        <v>1</v>
      </c>
      <c r="AW55" s="40">
        <v>1</v>
      </c>
      <c r="BA55" s="40">
        <v>1</v>
      </c>
      <c r="BC55" s="40">
        <v>1</v>
      </c>
      <c r="BD55" s="40">
        <v>1</v>
      </c>
      <c r="BF55" s="40">
        <v>1</v>
      </c>
      <c r="BJ55" s="40">
        <f>SUM(C55:BI55)</f>
        <v>22</v>
      </c>
      <c r="BK55" s="41">
        <f>BJ55/58</f>
        <v>0.37931034482758619</v>
      </c>
      <c r="BL55" s="41">
        <f>BJ55/67</f>
        <v>0.32835820895522388</v>
      </c>
    </row>
    <row r="56" spans="1:64" ht="16.5" customHeight="1" x14ac:dyDescent="0.25">
      <c r="A56" s="42"/>
      <c r="B56" s="49" t="s">
        <v>11</v>
      </c>
      <c r="G56" s="40">
        <v>1</v>
      </c>
      <c r="H56" s="40">
        <v>1</v>
      </c>
      <c r="M56" s="40">
        <v>1</v>
      </c>
      <c r="P56" s="40">
        <v>1</v>
      </c>
      <c r="AA56" s="40">
        <v>1</v>
      </c>
      <c r="AK56" s="40">
        <v>1</v>
      </c>
      <c r="AO56" s="40">
        <v>1</v>
      </c>
      <c r="AR56" s="40">
        <v>1</v>
      </c>
      <c r="AX56" s="40">
        <v>1</v>
      </c>
      <c r="BJ56" s="40">
        <f>SUM(C56:BI56)</f>
        <v>9</v>
      </c>
      <c r="BK56" s="41">
        <f>BJ56/58</f>
        <v>0.15517241379310345</v>
      </c>
      <c r="BL56" s="41">
        <f>BJ56/67</f>
        <v>0.13432835820895522</v>
      </c>
    </row>
    <row r="57" spans="1:64" ht="16.5" customHeight="1" x14ac:dyDescent="0.25">
      <c r="A57" s="42"/>
      <c r="B57" s="49" t="s">
        <v>142</v>
      </c>
      <c r="F57" s="40">
        <v>1</v>
      </c>
      <c r="R57" s="40">
        <v>1</v>
      </c>
      <c r="T57" s="40">
        <v>1</v>
      </c>
      <c r="BB57" s="40">
        <v>1</v>
      </c>
      <c r="BH57" s="40">
        <v>1</v>
      </c>
      <c r="BI57" s="40">
        <v>1</v>
      </c>
      <c r="BJ57" s="40">
        <f>SUM(C57:BI57)</f>
        <v>6</v>
      </c>
      <c r="BK57" s="41">
        <f>BJ57/58</f>
        <v>0.10344827586206896</v>
      </c>
      <c r="BL57" s="41">
        <f>BJ57/67</f>
        <v>8.9552238805970144E-2</v>
      </c>
    </row>
    <row r="58" spans="1:64" ht="17.25" customHeight="1" thickBot="1" x14ac:dyDescent="0.3">
      <c r="A58" s="43"/>
      <c r="B58" s="56" t="s">
        <v>131</v>
      </c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 t="s">
        <v>237</v>
      </c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 t="s">
        <v>255</v>
      </c>
      <c r="AC58" s="44"/>
      <c r="AD58" s="44"/>
      <c r="AE58" s="44"/>
      <c r="AF58" s="44" t="s">
        <v>254</v>
      </c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 t="s">
        <v>253</v>
      </c>
      <c r="BA58" s="44"/>
      <c r="BB58" s="44"/>
      <c r="BC58" s="44"/>
      <c r="BD58" s="44"/>
      <c r="BE58" s="44" t="s">
        <v>252</v>
      </c>
      <c r="BF58" s="44"/>
      <c r="BG58" s="44"/>
      <c r="BH58" s="44"/>
      <c r="BI58" s="44" t="s">
        <v>251</v>
      </c>
      <c r="BJ58" s="40">
        <v>6</v>
      </c>
      <c r="BK58" s="41">
        <f>BJ58/58</f>
        <v>0.10344827586206896</v>
      </c>
      <c r="BL58" s="41">
        <f>BJ58/67</f>
        <v>8.9552238805970144E-2</v>
      </c>
    </row>
    <row r="59" spans="1:64" ht="16.5" thickBot="1" x14ac:dyDescent="0.3">
      <c r="A59" s="54"/>
      <c r="BK59" s="41">
        <f>SUM(BK51:BK58)</f>
        <v>1.1551724137931034</v>
      </c>
      <c r="BL59" s="57">
        <f>SUM(BL51:BL58)</f>
        <v>1</v>
      </c>
    </row>
    <row r="60" spans="1:64" x14ac:dyDescent="0.25">
      <c r="A60" s="38" t="s">
        <v>283</v>
      </c>
      <c r="B60" s="55" t="s">
        <v>15</v>
      </c>
      <c r="C60" s="39">
        <v>1</v>
      </c>
      <c r="D60" s="39">
        <v>1</v>
      </c>
      <c r="E60" s="39">
        <v>1</v>
      </c>
      <c r="F60" s="39"/>
      <c r="G60" s="39">
        <v>1</v>
      </c>
      <c r="H60" s="39">
        <v>1</v>
      </c>
      <c r="I60" s="39"/>
      <c r="J60" s="39">
        <v>1</v>
      </c>
      <c r="K60" s="39"/>
      <c r="L60" s="39"/>
      <c r="M60" s="39"/>
      <c r="N60" s="39"/>
      <c r="O60" s="39"/>
      <c r="P60" s="39">
        <v>1</v>
      </c>
      <c r="Q60" s="39">
        <v>1</v>
      </c>
      <c r="R60" s="39"/>
      <c r="S60" s="39"/>
      <c r="T60" s="39">
        <v>1</v>
      </c>
      <c r="U60" s="39">
        <v>1</v>
      </c>
      <c r="V60" s="39"/>
      <c r="W60" s="39">
        <v>1</v>
      </c>
      <c r="X60" s="39">
        <v>1</v>
      </c>
      <c r="Y60" s="39"/>
      <c r="Z60" s="39">
        <v>1</v>
      </c>
      <c r="AA60" s="39"/>
      <c r="AB60" s="39"/>
      <c r="AC60" s="39">
        <v>1</v>
      </c>
      <c r="AD60" s="39"/>
      <c r="AE60" s="39">
        <v>1</v>
      </c>
      <c r="AF60" s="39">
        <v>1</v>
      </c>
      <c r="AG60" s="39"/>
      <c r="AH60" s="39">
        <v>1</v>
      </c>
      <c r="AI60" s="39">
        <v>1</v>
      </c>
      <c r="AJ60" s="39"/>
      <c r="AK60" s="39">
        <v>1</v>
      </c>
      <c r="AL60" s="39"/>
      <c r="AM60" s="39"/>
      <c r="AN60" s="39">
        <v>1</v>
      </c>
      <c r="AO60" s="39">
        <v>1</v>
      </c>
      <c r="AP60" s="39"/>
      <c r="AQ60" s="39">
        <v>1</v>
      </c>
      <c r="AR60" s="39"/>
      <c r="AS60" s="39"/>
      <c r="AT60" s="39"/>
      <c r="AU60" s="39"/>
      <c r="AV60" s="39">
        <v>1</v>
      </c>
      <c r="AW60" s="39">
        <v>1</v>
      </c>
      <c r="AX60" s="39">
        <v>1</v>
      </c>
      <c r="AY60" s="39">
        <v>1</v>
      </c>
      <c r="AZ60" s="39"/>
      <c r="BA60" s="39">
        <v>1</v>
      </c>
      <c r="BB60" s="39"/>
      <c r="BC60" s="39">
        <v>1</v>
      </c>
      <c r="BD60" s="39"/>
      <c r="BE60" s="39"/>
      <c r="BF60" s="39">
        <v>1</v>
      </c>
      <c r="BG60" s="39">
        <v>1</v>
      </c>
      <c r="BH60" s="39"/>
      <c r="BI60" s="39"/>
      <c r="BJ60" s="40">
        <f>SUM(C60:BI60)</f>
        <v>30</v>
      </c>
      <c r="BK60" s="41">
        <f>BJ60/58</f>
        <v>0.51724137931034486</v>
      </c>
      <c r="BL60" s="41">
        <f>BJ60/154</f>
        <v>0.19480519480519481</v>
      </c>
    </row>
    <row r="61" spans="1:64" ht="16.5" customHeight="1" x14ac:dyDescent="0.25">
      <c r="A61" s="42"/>
      <c r="B61" s="49" t="s">
        <v>16</v>
      </c>
      <c r="Q61" s="40">
        <v>1</v>
      </c>
      <c r="BJ61" s="40">
        <f>SUM(C61:BI61)</f>
        <v>1</v>
      </c>
      <c r="BK61" s="41">
        <f>BJ61/58</f>
        <v>1.7241379310344827E-2</v>
      </c>
      <c r="BL61" s="41">
        <f>BJ61/154</f>
        <v>6.4935064935064939E-3</v>
      </c>
    </row>
    <row r="62" spans="1:64" ht="16.5" customHeight="1" x14ac:dyDescent="0.25">
      <c r="A62" s="42"/>
      <c r="B62" s="49" t="s">
        <v>17</v>
      </c>
      <c r="D62" s="40">
        <v>1</v>
      </c>
      <c r="F62" s="40">
        <v>1</v>
      </c>
      <c r="AE62" s="40">
        <v>1</v>
      </c>
      <c r="AQ62" s="40">
        <v>1</v>
      </c>
      <c r="AS62" s="40">
        <v>1</v>
      </c>
      <c r="BI62" s="40">
        <v>1</v>
      </c>
      <c r="BJ62" s="40">
        <f>SUM(C62:BI62)</f>
        <v>6</v>
      </c>
      <c r="BK62" s="41">
        <f>BJ62/58</f>
        <v>0.10344827586206896</v>
      </c>
      <c r="BL62" s="41">
        <f>BJ62/154</f>
        <v>3.896103896103896E-2</v>
      </c>
    </row>
    <row r="63" spans="1:64" ht="16.5" customHeight="1" x14ac:dyDescent="0.25">
      <c r="A63" s="42"/>
      <c r="B63" s="49" t="s">
        <v>18</v>
      </c>
      <c r="F63" s="40">
        <v>1</v>
      </c>
      <c r="AS63" s="40">
        <v>1</v>
      </c>
      <c r="AT63" s="40">
        <v>1</v>
      </c>
      <c r="BA63" s="40">
        <v>1</v>
      </c>
      <c r="BJ63" s="40">
        <f>SUM(C63:BI63)</f>
        <v>4</v>
      </c>
      <c r="BK63" s="41">
        <f>BJ63/58</f>
        <v>6.8965517241379309E-2</v>
      </c>
      <c r="BL63" s="41">
        <f>BJ63/154</f>
        <v>2.5974025974025976E-2</v>
      </c>
    </row>
    <row r="64" spans="1:64" ht="16.5" customHeight="1" x14ac:dyDescent="0.25">
      <c r="A64" s="42"/>
      <c r="B64" s="49" t="s">
        <v>19</v>
      </c>
      <c r="L64" s="40">
        <v>1</v>
      </c>
      <c r="P64" s="40">
        <v>1</v>
      </c>
      <c r="R64" s="40">
        <v>1</v>
      </c>
      <c r="AG64" s="40">
        <v>1</v>
      </c>
      <c r="AU64" s="40">
        <v>1</v>
      </c>
      <c r="AX64" s="40">
        <v>1</v>
      </c>
      <c r="AZ64" s="40">
        <v>1</v>
      </c>
      <c r="BB64" s="40">
        <v>1</v>
      </c>
      <c r="BF64" s="40">
        <v>1</v>
      </c>
      <c r="BH64" s="40">
        <v>1</v>
      </c>
      <c r="BJ64" s="40">
        <f>SUM(C64:BI64)</f>
        <v>10</v>
      </c>
      <c r="BK64" s="41">
        <f>BJ64/58</f>
        <v>0.17241379310344829</v>
      </c>
      <c r="BL64" s="41">
        <f>BJ64/154</f>
        <v>6.4935064935064929E-2</v>
      </c>
    </row>
    <row r="65" spans="1:64" ht="16.5" customHeight="1" x14ac:dyDescent="0.25">
      <c r="A65" s="42"/>
      <c r="B65" s="49" t="s">
        <v>20</v>
      </c>
      <c r="E65" s="40">
        <v>1</v>
      </c>
      <c r="G65" s="40">
        <v>1</v>
      </c>
      <c r="L65" s="40">
        <v>1</v>
      </c>
      <c r="N65" s="40">
        <v>1</v>
      </c>
      <c r="Q65" s="40">
        <v>1</v>
      </c>
      <c r="R65" s="40">
        <v>1</v>
      </c>
      <c r="U65" s="40">
        <v>1</v>
      </c>
      <c r="Z65" s="40">
        <v>1</v>
      </c>
      <c r="AH65" s="40">
        <v>1</v>
      </c>
      <c r="AJ65" s="40">
        <v>1</v>
      </c>
      <c r="AL65" s="40">
        <v>1</v>
      </c>
      <c r="AM65" s="40">
        <v>1</v>
      </c>
      <c r="AP65" s="40">
        <v>1</v>
      </c>
      <c r="AQ65" s="40">
        <v>1</v>
      </c>
      <c r="AR65" s="40">
        <v>1</v>
      </c>
      <c r="AU65" s="40">
        <v>1</v>
      </c>
      <c r="BB65" s="40">
        <v>1</v>
      </c>
      <c r="BC65" s="40">
        <v>1</v>
      </c>
      <c r="BD65" s="40">
        <v>1</v>
      </c>
      <c r="BG65" s="40">
        <v>1</v>
      </c>
      <c r="BH65" s="40">
        <v>1</v>
      </c>
      <c r="BJ65" s="40">
        <f>SUM(C65:BI65)</f>
        <v>21</v>
      </c>
      <c r="BK65" s="41">
        <f>BJ65/58</f>
        <v>0.36206896551724138</v>
      </c>
      <c r="BL65" s="41">
        <f>BJ65/154</f>
        <v>0.13636363636363635</v>
      </c>
    </row>
    <row r="66" spans="1:64" ht="16.5" customHeight="1" x14ac:dyDescent="0.25">
      <c r="A66" s="42"/>
      <c r="B66" s="49" t="s">
        <v>21</v>
      </c>
      <c r="C66" s="40">
        <v>1</v>
      </c>
      <c r="D66" s="40">
        <v>1</v>
      </c>
      <c r="I66" s="40">
        <v>1</v>
      </c>
      <c r="V66" s="40">
        <v>1</v>
      </c>
      <c r="W66" s="40">
        <v>1</v>
      </c>
      <c r="Y66" s="40">
        <v>1</v>
      </c>
      <c r="AA66" s="40">
        <v>1</v>
      </c>
      <c r="AB66" s="40">
        <v>1</v>
      </c>
      <c r="AC66" s="40">
        <v>1</v>
      </c>
      <c r="AF66" s="40">
        <v>1</v>
      </c>
      <c r="AH66" s="40">
        <v>1</v>
      </c>
      <c r="AI66" s="40">
        <v>1</v>
      </c>
      <c r="AL66" s="40">
        <v>1</v>
      </c>
      <c r="AM66" s="40">
        <v>1</v>
      </c>
      <c r="AR66" s="40">
        <v>1</v>
      </c>
      <c r="BB66" s="40">
        <v>1</v>
      </c>
      <c r="BG66" s="40">
        <v>1</v>
      </c>
      <c r="BJ66" s="40">
        <f>SUM(C66:BI66)</f>
        <v>17</v>
      </c>
      <c r="BK66" s="41">
        <f>BJ66/58</f>
        <v>0.29310344827586204</v>
      </c>
      <c r="BL66" s="41">
        <f>BJ66/154</f>
        <v>0.11038961038961038</v>
      </c>
    </row>
    <row r="67" spans="1:64" ht="16.5" customHeight="1" x14ac:dyDescent="0.25">
      <c r="A67" s="42"/>
      <c r="B67" s="49" t="s">
        <v>22</v>
      </c>
      <c r="C67" s="40">
        <v>1</v>
      </c>
      <c r="E67" s="40">
        <v>1</v>
      </c>
      <c r="G67" s="40">
        <v>1</v>
      </c>
      <c r="H67" s="40">
        <v>1</v>
      </c>
      <c r="J67" s="40">
        <v>1</v>
      </c>
      <c r="K67" s="40">
        <v>1</v>
      </c>
      <c r="L67" s="40">
        <v>1</v>
      </c>
      <c r="M67" s="40">
        <v>1</v>
      </c>
      <c r="O67" s="40">
        <v>1</v>
      </c>
      <c r="P67" s="40">
        <v>1</v>
      </c>
      <c r="R67" s="40">
        <v>1</v>
      </c>
      <c r="V67" s="40">
        <v>1</v>
      </c>
      <c r="X67" s="40">
        <v>1</v>
      </c>
      <c r="Z67" s="40">
        <v>1</v>
      </c>
      <c r="AA67" s="40">
        <v>1</v>
      </c>
      <c r="AG67" s="40">
        <v>1</v>
      </c>
      <c r="AJ67" s="40">
        <v>1</v>
      </c>
      <c r="AK67" s="40">
        <v>1</v>
      </c>
      <c r="AN67" s="40">
        <v>1</v>
      </c>
      <c r="AP67" s="40">
        <v>1</v>
      </c>
      <c r="AS67" s="40">
        <v>1</v>
      </c>
      <c r="AT67" s="40">
        <v>6</v>
      </c>
      <c r="AY67" s="40">
        <v>1</v>
      </c>
      <c r="AZ67" s="40">
        <v>1</v>
      </c>
      <c r="BA67" s="40">
        <v>1</v>
      </c>
      <c r="BB67" s="40">
        <v>1</v>
      </c>
      <c r="BD67" s="40">
        <v>1</v>
      </c>
      <c r="BG67" s="40">
        <v>1</v>
      </c>
      <c r="BH67" s="40">
        <v>1</v>
      </c>
      <c r="BJ67" s="40">
        <f>SUM(C67:BI67)</f>
        <v>34</v>
      </c>
      <c r="BK67" s="41">
        <f>BJ67/58</f>
        <v>0.58620689655172409</v>
      </c>
      <c r="BL67" s="41">
        <f>BJ67/154</f>
        <v>0.22077922077922077</v>
      </c>
    </row>
    <row r="68" spans="1:64" ht="16.5" customHeight="1" x14ac:dyDescent="0.25">
      <c r="A68" s="42"/>
      <c r="B68" s="49" t="s">
        <v>23</v>
      </c>
      <c r="I68" s="40">
        <v>1</v>
      </c>
      <c r="J68" s="40">
        <v>1</v>
      </c>
      <c r="S68" s="40">
        <v>1</v>
      </c>
      <c r="Y68" s="40">
        <v>1</v>
      </c>
      <c r="AB68" s="40">
        <v>1</v>
      </c>
      <c r="AG68" s="40">
        <v>1</v>
      </c>
      <c r="AK68" s="40">
        <v>1</v>
      </c>
      <c r="AN68" s="40">
        <v>1</v>
      </c>
      <c r="AX68" s="40">
        <v>1</v>
      </c>
      <c r="BJ68" s="40">
        <f>SUM(C68:BI68)</f>
        <v>9</v>
      </c>
      <c r="BK68" s="41">
        <f>BJ68/58</f>
        <v>0.15517241379310345</v>
      </c>
      <c r="BL68" s="41">
        <f>BJ68/154</f>
        <v>5.844155844155844E-2</v>
      </c>
    </row>
    <row r="69" spans="1:64" ht="16.5" customHeight="1" x14ac:dyDescent="0.25">
      <c r="A69" s="42"/>
      <c r="B69" s="49" t="s">
        <v>24</v>
      </c>
      <c r="I69" s="40">
        <v>1</v>
      </c>
      <c r="K69" s="40">
        <v>1</v>
      </c>
      <c r="Y69" s="40">
        <v>1</v>
      </c>
      <c r="AA69" s="40">
        <v>1</v>
      </c>
      <c r="AI69" s="40">
        <v>1</v>
      </c>
      <c r="AJ69" s="40">
        <v>1</v>
      </c>
      <c r="AU69" s="40">
        <v>1</v>
      </c>
      <c r="BE69" s="40">
        <v>1</v>
      </c>
      <c r="BJ69" s="40">
        <f>SUM(C69:BI69)</f>
        <v>8</v>
      </c>
      <c r="BK69" s="41">
        <f>BJ69/58</f>
        <v>0.13793103448275862</v>
      </c>
      <c r="BL69" s="41">
        <f>BJ69/154</f>
        <v>5.1948051948051951E-2</v>
      </c>
    </row>
    <row r="70" spans="1:64" ht="16.5" customHeight="1" x14ac:dyDescent="0.25">
      <c r="A70" s="42"/>
      <c r="B70" s="49" t="s">
        <v>193</v>
      </c>
      <c r="U70" s="40">
        <v>1</v>
      </c>
      <c r="AT70" s="40">
        <v>1</v>
      </c>
      <c r="AV70" s="40">
        <v>1</v>
      </c>
      <c r="BC70" s="40">
        <v>1</v>
      </c>
      <c r="BE70" s="40">
        <v>1</v>
      </c>
      <c r="BI70" s="40">
        <v>1</v>
      </c>
      <c r="BJ70" s="40">
        <f>SUM(C70:BI70)</f>
        <v>6</v>
      </c>
      <c r="BK70" s="41">
        <f>BJ70/58</f>
        <v>0.10344827586206896</v>
      </c>
      <c r="BL70" s="41">
        <f>BJ70/154</f>
        <v>3.896103896103896E-2</v>
      </c>
    </row>
    <row r="71" spans="1:64" ht="16.5" customHeight="1" x14ac:dyDescent="0.25">
      <c r="A71" s="42"/>
      <c r="B71" s="49" t="s">
        <v>25</v>
      </c>
      <c r="F71" s="40">
        <v>1</v>
      </c>
      <c r="K71" s="40">
        <v>1</v>
      </c>
      <c r="AE71" s="40">
        <v>1</v>
      </c>
      <c r="AY71" s="40">
        <v>1</v>
      </c>
      <c r="BD71" s="40">
        <v>1</v>
      </c>
      <c r="BE71" s="40">
        <v>1</v>
      </c>
      <c r="BI71" s="40">
        <v>1</v>
      </c>
      <c r="BJ71" s="40">
        <f>SUM(C71:BI71)</f>
        <v>7</v>
      </c>
      <c r="BK71" s="41">
        <f>BJ71/58</f>
        <v>0.1206896551724138</v>
      </c>
      <c r="BL71" s="41">
        <f>BJ71/154</f>
        <v>4.5454545454545456E-2</v>
      </c>
    </row>
    <row r="72" spans="1:64" ht="17.25" customHeight="1" thickBot="1" x14ac:dyDescent="0.3">
      <c r="A72" s="43"/>
      <c r="B72" s="56" t="s">
        <v>131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>
        <v>1</v>
      </c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0">
        <f>SUM(C72:BI72)</f>
        <v>1</v>
      </c>
      <c r="BK72" s="41">
        <f>BJ72/58</f>
        <v>1.7241379310344827E-2</v>
      </c>
      <c r="BL72" s="41">
        <f>BJ72/154</f>
        <v>6.4935064935064939E-3</v>
      </c>
    </row>
    <row r="73" spans="1:64" ht="16.5" thickBot="1" x14ac:dyDescent="0.3">
      <c r="BJ73" s="40">
        <f>SUM(BJ60:BJ72)</f>
        <v>154</v>
      </c>
      <c r="BK73" s="41">
        <f>SUM(BK60:BK72)</f>
        <v>2.6551724137931032</v>
      </c>
      <c r="BL73" s="41"/>
    </row>
    <row r="74" spans="1:64" x14ac:dyDescent="0.25">
      <c r="A74" s="38" t="s">
        <v>284</v>
      </c>
      <c r="B74" s="55" t="s">
        <v>15</v>
      </c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>
        <v>1</v>
      </c>
      <c r="U74" s="39"/>
      <c r="V74" s="39"/>
      <c r="W74" s="39"/>
      <c r="X74" s="39"/>
      <c r="Y74" s="39"/>
      <c r="Z74" s="39">
        <v>1</v>
      </c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40">
        <f>SUM(C74:BI74)</f>
        <v>2</v>
      </c>
      <c r="BK74" s="41">
        <f>BJ74/58</f>
        <v>3.4482758620689655E-2</v>
      </c>
      <c r="BL74" s="41">
        <f>BJ74/67</f>
        <v>2.9850746268656716E-2</v>
      </c>
    </row>
    <row r="75" spans="1:64" x14ac:dyDescent="0.25">
      <c r="A75" s="42"/>
      <c r="B75" s="49" t="s">
        <v>16</v>
      </c>
      <c r="Z75" s="40">
        <v>1</v>
      </c>
      <c r="BJ75" s="40">
        <f>SUM(C75:BI75)</f>
        <v>1</v>
      </c>
      <c r="BK75" s="41">
        <f>BJ75/58</f>
        <v>1.7241379310344827E-2</v>
      </c>
      <c r="BL75" s="41">
        <f>BJ75/67</f>
        <v>1.4925373134328358E-2</v>
      </c>
    </row>
    <row r="76" spans="1:64" x14ac:dyDescent="0.25">
      <c r="A76" s="42"/>
      <c r="B76" s="49" t="s">
        <v>17</v>
      </c>
      <c r="E76" s="40">
        <v>1</v>
      </c>
      <c r="J76" s="40">
        <v>1</v>
      </c>
      <c r="BD76" s="40">
        <v>1</v>
      </c>
      <c r="BJ76" s="40">
        <f>SUM(C76:BI76)</f>
        <v>3</v>
      </c>
      <c r="BK76" s="41">
        <f>BJ76/58</f>
        <v>5.1724137931034482E-2</v>
      </c>
      <c r="BL76" s="41">
        <f>BJ76/67</f>
        <v>4.4776119402985072E-2</v>
      </c>
    </row>
    <row r="77" spans="1:64" x14ac:dyDescent="0.25">
      <c r="A77" s="42"/>
      <c r="B77" s="49" t="s">
        <v>18</v>
      </c>
      <c r="J77" s="40">
        <v>1</v>
      </c>
      <c r="Q77" s="40">
        <v>1</v>
      </c>
      <c r="BJ77" s="40">
        <f>SUM(C77:BI77)</f>
        <v>2</v>
      </c>
      <c r="BK77" s="41">
        <f>BJ77/58</f>
        <v>3.4482758620689655E-2</v>
      </c>
      <c r="BL77" s="41">
        <f>BJ77/67</f>
        <v>2.9850746268656716E-2</v>
      </c>
    </row>
    <row r="78" spans="1:64" x14ac:dyDescent="0.25">
      <c r="A78" s="42"/>
      <c r="B78" s="49" t="s">
        <v>19</v>
      </c>
      <c r="AW78" s="40">
        <v>1</v>
      </c>
      <c r="BA78" s="40">
        <v>1</v>
      </c>
      <c r="BJ78" s="40">
        <f>SUM(C78:BI78)</f>
        <v>2</v>
      </c>
      <c r="BK78" s="41">
        <f>BJ78/58</f>
        <v>3.4482758620689655E-2</v>
      </c>
      <c r="BL78" s="41">
        <f>BJ78/67</f>
        <v>2.9850746268656716E-2</v>
      </c>
    </row>
    <row r="79" spans="1:64" x14ac:dyDescent="0.25">
      <c r="A79" s="42"/>
      <c r="B79" s="49" t="s">
        <v>20</v>
      </c>
      <c r="Q79" s="40">
        <v>1</v>
      </c>
      <c r="AS79" s="40">
        <v>1</v>
      </c>
      <c r="BJ79" s="40">
        <f>SUM(C79:BI79)</f>
        <v>2</v>
      </c>
      <c r="BK79" s="41">
        <f>BJ79/58</f>
        <v>3.4482758620689655E-2</v>
      </c>
      <c r="BL79" s="41">
        <f>BJ79/67</f>
        <v>2.9850746268656716E-2</v>
      </c>
    </row>
    <row r="80" spans="1:64" x14ac:dyDescent="0.25">
      <c r="A80" s="42"/>
      <c r="B80" s="49" t="s">
        <v>21</v>
      </c>
      <c r="O80" s="40">
        <v>1</v>
      </c>
      <c r="P80" s="40">
        <v>1</v>
      </c>
      <c r="BD80" s="40">
        <v>1</v>
      </c>
      <c r="BF80" s="40">
        <v>1</v>
      </c>
      <c r="BJ80" s="40">
        <f>SUM(C80:BI80)</f>
        <v>4</v>
      </c>
      <c r="BK80" s="41">
        <f>BJ80/58</f>
        <v>6.8965517241379309E-2</v>
      </c>
      <c r="BL80" s="41">
        <f>BJ80/67</f>
        <v>5.9701492537313432E-2</v>
      </c>
    </row>
    <row r="81" spans="1:64" x14ac:dyDescent="0.25">
      <c r="A81" s="42"/>
      <c r="B81" s="49" t="s">
        <v>22</v>
      </c>
      <c r="I81" s="40">
        <v>1</v>
      </c>
      <c r="AT81" s="40">
        <v>1</v>
      </c>
      <c r="BF81" s="40">
        <v>1</v>
      </c>
      <c r="BJ81" s="40">
        <f>SUM(C81:BI81)</f>
        <v>3</v>
      </c>
      <c r="BK81" s="41">
        <f>BJ81/58</f>
        <v>5.1724137931034482E-2</v>
      </c>
      <c r="BL81" s="41">
        <f>BJ81/67</f>
        <v>4.4776119402985072E-2</v>
      </c>
    </row>
    <row r="82" spans="1:64" x14ac:dyDescent="0.25">
      <c r="A82" s="42"/>
      <c r="B82" s="49" t="s">
        <v>23</v>
      </c>
      <c r="F82" s="40">
        <v>1</v>
      </c>
      <c r="K82" s="40">
        <v>1</v>
      </c>
      <c r="Z82" s="40">
        <v>1</v>
      </c>
      <c r="BJ82" s="40">
        <f>SUM(C82:BI82)</f>
        <v>3</v>
      </c>
      <c r="BK82" s="41">
        <f>BJ82/58</f>
        <v>5.1724137931034482E-2</v>
      </c>
      <c r="BL82" s="41">
        <f>BJ82/67</f>
        <v>4.4776119402985072E-2</v>
      </c>
    </row>
    <row r="83" spans="1:64" x14ac:dyDescent="0.25">
      <c r="A83" s="42"/>
      <c r="B83" s="49" t="s">
        <v>24</v>
      </c>
      <c r="AN83" s="40">
        <v>1</v>
      </c>
      <c r="BK83" s="41">
        <f>BJ83/58</f>
        <v>0</v>
      </c>
      <c r="BL83" s="41">
        <f>BJ83/67</f>
        <v>0</v>
      </c>
    </row>
    <row r="84" spans="1:64" x14ac:dyDescent="0.25">
      <c r="A84" s="42"/>
      <c r="B84" s="49" t="s">
        <v>193</v>
      </c>
      <c r="I84" s="40">
        <v>1</v>
      </c>
      <c r="AW84" s="40">
        <v>1</v>
      </c>
      <c r="BD84" s="40">
        <v>1</v>
      </c>
      <c r="BJ84" s="40">
        <f>SUM(C84:BI84)</f>
        <v>3</v>
      </c>
      <c r="BK84" s="41">
        <f>BJ84/58</f>
        <v>5.1724137931034482E-2</v>
      </c>
      <c r="BL84" s="41">
        <f>BJ84/67</f>
        <v>4.4776119402985072E-2</v>
      </c>
    </row>
    <row r="85" spans="1:64" x14ac:dyDescent="0.25">
      <c r="A85" s="42"/>
      <c r="B85" s="49" t="s">
        <v>25</v>
      </c>
      <c r="Q85" s="40">
        <v>1</v>
      </c>
      <c r="S85" s="40">
        <v>1</v>
      </c>
      <c r="BJ85" s="40">
        <f>SUM(C85:BI85)</f>
        <v>2</v>
      </c>
      <c r="BK85" s="41">
        <f>BJ85/58</f>
        <v>3.4482758620689655E-2</v>
      </c>
      <c r="BL85" s="41">
        <f>BJ85/67</f>
        <v>2.9850746268656716E-2</v>
      </c>
    </row>
    <row r="86" spans="1:64" ht="16.5" thickBot="1" x14ac:dyDescent="0.3">
      <c r="A86" s="58"/>
      <c r="B86" s="56" t="s">
        <v>131</v>
      </c>
      <c r="C86" s="44">
        <v>1</v>
      </c>
      <c r="D86" s="44">
        <v>1</v>
      </c>
      <c r="E86" s="44"/>
      <c r="F86" s="44"/>
      <c r="G86" s="44">
        <v>1</v>
      </c>
      <c r="H86" s="44">
        <v>1</v>
      </c>
      <c r="I86" s="44"/>
      <c r="J86" s="44"/>
      <c r="K86" s="44"/>
      <c r="L86" s="44">
        <v>1</v>
      </c>
      <c r="M86" s="44">
        <v>1</v>
      </c>
      <c r="N86" s="44">
        <v>1</v>
      </c>
      <c r="O86" s="44"/>
      <c r="P86" s="44"/>
      <c r="Q86" s="44"/>
      <c r="R86" s="44">
        <v>1</v>
      </c>
      <c r="S86" s="44"/>
      <c r="T86" s="44"/>
      <c r="U86" s="44">
        <v>1</v>
      </c>
      <c r="V86" s="44">
        <v>1</v>
      </c>
      <c r="W86" s="44">
        <v>1</v>
      </c>
      <c r="X86" s="44">
        <v>1</v>
      </c>
      <c r="Y86" s="44">
        <v>1</v>
      </c>
      <c r="Z86" s="44"/>
      <c r="AA86" s="44">
        <v>1</v>
      </c>
      <c r="AB86" s="44">
        <v>1</v>
      </c>
      <c r="AC86" s="44">
        <v>1</v>
      </c>
      <c r="AD86" s="44"/>
      <c r="AE86" s="44">
        <v>1</v>
      </c>
      <c r="AF86" s="44">
        <v>1</v>
      </c>
      <c r="AG86" s="44">
        <v>1</v>
      </c>
      <c r="AH86" s="44">
        <v>1</v>
      </c>
      <c r="AI86" s="44">
        <v>1</v>
      </c>
      <c r="AJ86" s="44">
        <v>1</v>
      </c>
      <c r="AK86" s="44">
        <v>1</v>
      </c>
      <c r="AL86" s="44" t="s">
        <v>250</v>
      </c>
      <c r="AM86" s="44">
        <v>1</v>
      </c>
      <c r="AN86" s="44"/>
      <c r="AO86" s="44">
        <v>1</v>
      </c>
      <c r="AP86" s="44">
        <v>1</v>
      </c>
      <c r="AQ86" s="44">
        <v>1</v>
      </c>
      <c r="AR86" s="44">
        <v>1</v>
      </c>
      <c r="AS86" s="44"/>
      <c r="AT86" s="44"/>
      <c r="AU86" s="44">
        <v>1</v>
      </c>
      <c r="AV86" s="44">
        <v>1</v>
      </c>
      <c r="AW86" s="44"/>
      <c r="AX86" s="44">
        <v>1</v>
      </c>
      <c r="AY86" s="44">
        <v>1</v>
      </c>
      <c r="AZ86" s="44" t="s">
        <v>249</v>
      </c>
      <c r="BA86" s="44"/>
      <c r="BB86" s="44">
        <v>1</v>
      </c>
      <c r="BC86" s="44">
        <v>1</v>
      </c>
      <c r="BD86" s="44"/>
      <c r="BE86" s="44">
        <v>1</v>
      </c>
      <c r="BF86" s="44"/>
      <c r="BG86" s="44">
        <v>1</v>
      </c>
      <c r="BH86" s="44" t="s">
        <v>248</v>
      </c>
      <c r="BI86" s="44" t="s">
        <v>247</v>
      </c>
      <c r="BJ86" s="40">
        <v>40</v>
      </c>
      <c r="BK86" s="41">
        <f>BJ86/58</f>
        <v>0.68965517241379315</v>
      </c>
      <c r="BL86" s="41">
        <f>BJ86/67</f>
        <v>0.59701492537313428</v>
      </c>
    </row>
    <row r="87" spans="1:64" ht="16.5" thickBot="1" x14ac:dyDescent="0.3">
      <c r="BJ87" s="40">
        <f>SUM(BJ74:BJ86)</f>
        <v>67</v>
      </c>
      <c r="BK87" s="41">
        <f>SUM(BK74:BK86)</f>
        <v>1.1551724137931034</v>
      </c>
      <c r="BL87" s="57"/>
    </row>
    <row r="88" spans="1:64" ht="34.5" customHeight="1" x14ac:dyDescent="0.25">
      <c r="A88" s="38" t="s">
        <v>285</v>
      </c>
      <c r="B88" s="55" t="s">
        <v>31</v>
      </c>
      <c r="C88" s="39">
        <v>1</v>
      </c>
      <c r="D88" s="39">
        <v>1</v>
      </c>
      <c r="E88" s="39">
        <v>1</v>
      </c>
      <c r="F88" s="39">
        <v>1</v>
      </c>
      <c r="G88" s="39">
        <v>1</v>
      </c>
      <c r="H88" s="39">
        <v>1</v>
      </c>
      <c r="I88" s="39">
        <v>1</v>
      </c>
      <c r="J88" s="39">
        <v>1</v>
      </c>
      <c r="K88" s="39">
        <v>1</v>
      </c>
      <c r="L88" s="39">
        <v>1</v>
      </c>
      <c r="M88" s="39">
        <v>1</v>
      </c>
      <c r="N88" s="39">
        <v>1</v>
      </c>
      <c r="O88" s="39">
        <v>1</v>
      </c>
      <c r="P88" s="39">
        <v>1</v>
      </c>
      <c r="Q88" s="39">
        <v>1</v>
      </c>
      <c r="R88" s="39">
        <v>1</v>
      </c>
      <c r="S88" s="39">
        <v>1</v>
      </c>
      <c r="T88" s="39">
        <v>1</v>
      </c>
      <c r="U88" s="39">
        <v>1</v>
      </c>
      <c r="V88" s="39">
        <v>1</v>
      </c>
      <c r="W88" s="39">
        <v>1</v>
      </c>
      <c r="X88" s="39">
        <v>1</v>
      </c>
      <c r="Y88" s="39">
        <v>1</v>
      </c>
      <c r="Z88" s="39">
        <v>1</v>
      </c>
      <c r="AA88" s="39">
        <v>1</v>
      </c>
      <c r="AB88" s="39"/>
      <c r="AC88" s="39">
        <v>1</v>
      </c>
      <c r="AD88" s="39"/>
      <c r="AE88" s="39">
        <v>1</v>
      </c>
      <c r="AF88" s="39">
        <v>1</v>
      </c>
      <c r="AG88" s="39">
        <v>1</v>
      </c>
      <c r="AH88" s="39">
        <v>1</v>
      </c>
      <c r="AI88" s="39">
        <v>1</v>
      </c>
      <c r="AJ88" s="39">
        <v>1</v>
      </c>
      <c r="AK88" s="39">
        <v>1</v>
      </c>
      <c r="AL88" s="39">
        <v>1</v>
      </c>
      <c r="AM88" s="39">
        <v>1</v>
      </c>
      <c r="AN88" s="39">
        <v>1</v>
      </c>
      <c r="AO88" s="39">
        <v>1</v>
      </c>
      <c r="AP88" s="39">
        <v>1</v>
      </c>
      <c r="AQ88" s="39">
        <v>1</v>
      </c>
      <c r="AR88" s="39">
        <v>1</v>
      </c>
      <c r="AS88" s="39">
        <v>1</v>
      </c>
      <c r="AT88" s="39">
        <v>1</v>
      </c>
      <c r="AU88" s="39">
        <v>1</v>
      </c>
      <c r="AV88" s="39">
        <v>1</v>
      </c>
      <c r="AW88" s="39">
        <v>1</v>
      </c>
      <c r="AX88" s="39">
        <v>1</v>
      </c>
      <c r="AY88" s="39">
        <v>1</v>
      </c>
      <c r="AZ88" s="39">
        <v>1</v>
      </c>
      <c r="BA88" s="39">
        <v>1</v>
      </c>
      <c r="BB88" s="39">
        <v>1</v>
      </c>
      <c r="BC88" s="39">
        <v>1</v>
      </c>
      <c r="BD88" s="39" t="s">
        <v>246</v>
      </c>
      <c r="BE88" s="39"/>
      <c r="BF88" s="39">
        <v>1</v>
      </c>
      <c r="BG88" s="39">
        <v>1</v>
      </c>
      <c r="BH88" s="39">
        <v>1</v>
      </c>
      <c r="BI88" s="39">
        <v>1</v>
      </c>
      <c r="BJ88" s="40">
        <v>56</v>
      </c>
      <c r="BK88" s="41">
        <f>BJ88/58</f>
        <v>0.96551724137931039</v>
      </c>
    </row>
    <row r="89" spans="1:64" ht="34.5" customHeight="1" thickBot="1" x14ac:dyDescent="0.3">
      <c r="A89" s="43"/>
      <c r="B89" s="56" t="s">
        <v>144</v>
      </c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 t="s">
        <v>245</v>
      </c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 t="s">
        <v>244</v>
      </c>
      <c r="BF89" s="44"/>
      <c r="BG89" s="44"/>
      <c r="BH89" s="44"/>
      <c r="BI89" s="44"/>
      <c r="BJ89" s="40">
        <v>2</v>
      </c>
      <c r="BK89" s="41">
        <f>BJ89/58</f>
        <v>3.4482758620689655E-2</v>
      </c>
    </row>
    <row r="90" spans="1:64" ht="16.5" thickBot="1" x14ac:dyDescent="0.3">
      <c r="BK90" s="41"/>
    </row>
    <row r="91" spans="1:64" ht="34.5" customHeight="1" x14ac:dyDescent="0.25">
      <c r="A91" s="38" t="s">
        <v>286</v>
      </c>
      <c r="B91" s="55" t="s">
        <v>97</v>
      </c>
      <c r="C91" s="39">
        <v>1</v>
      </c>
      <c r="D91" s="39">
        <v>1</v>
      </c>
      <c r="E91" s="39">
        <v>1</v>
      </c>
      <c r="F91" s="39">
        <v>1</v>
      </c>
      <c r="G91" s="39">
        <v>1</v>
      </c>
      <c r="H91" s="39">
        <v>1</v>
      </c>
      <c r="I91" s="39">
        <v>1</v>
      </c>
      <c r="J91" s="39">
        <v>1</v>
      </c>
      <c r="K91" s="39">
        <v>1</v>
      </c>
      <c r="L91" s="39">
        <v>1</v>
      </c>
      <c r="M91" s="39">
        <v>1</v>
      </c>
      <c r="N91" s="39">
        <v>1</v>
      </c>
      <c r="O91" s="39">
        <v>1</v>
      </c>
      <c r="P91" s="39">
        <v>1</v>
      </c>
      <c r="Q91" s="39">
        <v>1</v>
      </c>
      <c r="R91" s="39">
        <v>1</v>
      </c>
      <c r="S91" s="39">
        <v>1</v>
      </c>
      <c r="T91" s="39">
        <v>1</v>
      </c>
      <c r="U91" s="39">
        <v>1</v>
      </c>
      <c r="V91" s="39">
        <v>1</v>
      </c>
      <c r="W91" s="39">
        <v>1</v>
      </c>
      <c r="X91" s="39">
        <v>1</v>
      </c>
      <c r="Y91" s="39">
        <v>1</v>
      </c>
      <c r="Z91" s="39">
        <v>1</v>
      </c>
      <c r="AA91" s="39">
        <v>1</v>
      </c>
      <c r="AB91" s="39">
        <v>1</v>
      </c>
      <c r="AC91" s="39">
        <v>1</v>
      </c>
      <c r="AD91" s="39"/>
      <c r="AE91" s="39">
        <v>1</v>
      </c>
      <c r="AF91" s="39">
        <v>1</v>
      </c>
      <c r="AG91" s="39">
        <v>1</v>
      </c>
      <c r="AH91" s="39">
        <v>1</v>
      </c>
      <c r="AI91" s="39">
        <v>1</v>
      </c>
      <c r="AJ91" s="39">
        <v>1</v>
      </c>
      <c r="AK91" s="39">
        <v>1</v>
      </c>
      <c r="AL91" s="39">
        <v>1</v>
      </c>
      <c r="AM91" s="39">
        <v>1</v>
      </c>
      <c r="AN91" s="39">
        <v>1</v>
      </c>
      <c r="AO91" s="39">
        <v>1</v>
      </c>
      <c r="AP91" s="39">
        <v>1</v>
      </c>
      <c r="AQ91" s="39">
        <v>1</v>
      </c>
      <c r="AR91" s="39">
        <v>1</v>
      </c>
      <c r="AS91" s="39">
        <v>1</v>
      </c>
      <c r="AT91" s="39">
        <v>1</v>
      </c>
      <c r="AU91" s="39">
        <v>1</v>
      </c>
      <c r="AV91" s="39">
        <v>1</v>
      </c>
      <c r="AW91" s="39">
        <v>1</v>
      </c>
      <c r="AX91" s="39">
        <v>1</v>
      </c>
      <c r="AY91" s="39">
        <v>1</v>
      </c>
      <c r="AZ91" s="39">
        <v>1</v>
      </c>
      <c r="BA91" s="39">
        <v>1</v>
      </c>
      <c r="BB91" s="39">
        <v>1</v>
      </c>
      <c r="BC91" s="39">
        <v>1</v>
      </c>
      <c r="BD91" s="40" t="s">
        <v>243</v>
      </c>
      <c r="BE91" s="39"/>
      <c r="BF91" s="39">
        <v>1</v>
      </c>
      <c r="BG91" s="39">
        <v>1</v>
      </c>
      <c r="BH91" s="39">
        <v>1</v>
      </c>
      <c r="BI91" s="39">
        <v>1</v>
      </c>
      <c r="BJ91" s="40">
        <v>57</v>
      </c>
      <c r="BK91" s="41">
        <f>BJ91/58</f>
        <v>0.98275862068965514</v>
      </c>
    </row>
    <row r="92" spans="1:64" ht="34.5" customHeight="1" thickBot="1" x14ac:dyDescent="0.3">
      <c r="A92" s="43"/>
      <c r="B92" s="56" t="s">
        <v>144</v>
      </c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 t="s">
        <v>242</v>
      </c>
      <c r="BF92" s="44"/>
      <c r="BG92" s="44"/>
      <c r="BH92" s="44"/>
      <c r="BI92" s="44"/>
      <c r="BJ92" s="40">
        <v>1</v>
      </c>
      <c r="BK92" s="41">
        <f>BJ92/58</f>
        <v>1.7241379310344827E-2</v>
      </c>
    </row>
    <row r="93" spans="1:64" ht="16.5" thickBot="1" x14ac:dyDescent="0.3">
      <c r="BK93" s="41"/>
    </row>
    <row r="94" spans="1:64" x14ac:dyDescent="0.25">
      <c r="A94" s="38" t="s">
        <v>287</v>
      </c>
      <c r="B94" s="55" t="s">
        <v>33</v>
      </c>
      <c r="C94" s="39">
        <v>1</v>
      </c>
      <c r="D94" s="39">
        <v>1</v>
      </c>
      <c r="E94" s="39">
        <v>1</v>
      </c>
      <c r="F94" s="39"/>
      <c r="G94" s="39">
        <v>1</v>
      </c>
      <c r="H94" s="39"/>
      <c r="I94" s="39"/>
      <c r="J94" s="39"/>
      <c r="K94" s="39"/>
      <c r="L94" s="39"/>
      <c r="M94" s="39"/>
      <c r="N94" s="39"/>
      <c r="O94" s="39"/>
      <c r="P94" s="39">
        <v>1</v>
      </c>
      <c r="Q94" s="39"/>
      <c r="R94" s="39">
        <v>1</v>
      </c>
      <c r="S94" s="39"/>
      <c r="T94" s="39">
        <v>1</v>
      </c>
      <c r="U94" s="39"/>
      <c r="V94" s="39">
        <v>1</v>
      </c>
      <c r="W94" s="39">
        <v>1</v>
      </c>
      <c r="X94" s="39">
        <v>1</v>
      </c>
      <c r="Y94" s="39">
        <v>1</v>
      </c>
      <c r="Z94" s="39">
        <v>1</v>
      </c>
      <c r="AA94" s="39"/>
      <c r="AB94" s="39"/>
      <c r="AC94" s="39">
        <v>1</v>
      </c>
      <c r="AD94" s="39"/>
      <c r="AE94" s="39"/>
      <c r="AF94" s="39">
        <v>1</v>
      </c>
      <c r="AG94" s="39"/>
      <c r="AH94" s="39"/>
      <c r="AI94" s="39">
        <v>1</v>
      </c>
      <c r="AJ94" s="39">
        <v>1</v>
      </c>
      <c r="AK94" s="39">
        <v>1</v>
      </c>
      <c r="AL94" s="39"/>
      <c r="AM94" s="39">
        <v>1</v>
      </c>
      <c r="AN94" s="39"/>
      <c r="AO94" s="39">
        <v>1</v>
      </c>
      <c r="AP94" s="39"/>
      <c r="AQ94" s="39"/>
      <c r="AR94" s="39"/>
      <c r="AS94" s="39"/>
      <c r="AT94" s="39"/>
      <c r="AU94" s="39">
        <v>1</v>
      </c>
      <c r="AV94" s="39"/>
      <c r="AW94" s="39"/>
      <c r="AX94" s="39"/>
      <c r="AY94" s="39">
        <v>1</v>
      </c>
      <c r="AZ94" s="39"/>
      <c r="BA94" s="39"/>
      <c r="BB94" s="39"/>
      <c r="BC94" s="39"/>
      <c r="BD94" s="39"/>
      <c r="BE94" s="39"/>
      <c r="BF94" s="39"/>
      <c r="BG94" s="39"/>
      <c r="BH94" s="39"/>
      <c r="BI94" s="39"/>
      <c r="BJ94" s="40">
        <f>SUM(C94:BI94)</f>
        <v>21</v>
      </c>
      <c r="BK94" s="41">
        <f>BJ94/58</f>
        <v>0.36206896551724138</v>
      </c>
    </row>
    <row r="95" spans="1:64" ht="16.5" customHeight="1" x14ac:dyDescent="0.25">
      <c r="A95" s="42"/>
      <c r="B95" s="49" t="s">
        <v>34</v>
      </c>
      <c r="F95" s="40">
        <v>1</v>
      </c>
      <c r="H95" s="40">
        <v>1</v>
      </c>
      <c r="I95" s="40">
        <v>1</v>
      </c>
      <c r="J95" s="40">
        <v>1</v>
      </c>
      <c r="K95" s="40">
        <v>1</v>
      </c>
      <c r="L95" s="40">
        <v>1</v>
      </c>
      <c r="M95" s="40">
        <v>1</v>
      </c>
      <c r="N95" s="40">
        <v>1</v>
      </c>
      <c r="O95" s="40">
        <v>1</v>
      </c>
      <c r="Q95" s="40">
        <v>1</v>
      </c>
      <c r="U95" s="40">
        <v>1</v>
      </c>
      <c r="AA95" s="40">
        <v>1</v>
      </c>
      <c r="AB95" s="40">
        <v>1</v>
      </c>
      <c r="AE95" s="40">
        <v>1</v>
      </c>
      <c r="AG95" s="40">
        <v>1</v>
      </c>
      <c r="AH95" s="40">
        <v>1</v>
      </c>
      <c r="AL95" s="40">
        <v>1</v>
      </c>
      <c r="AN95" s="40">
        <v>1</v>
      </c>
      <c r="AP95" s="40">
        <v>1</v>
      </c>
      <c r="AQ95" s="40">
        <v>1</v>
      </c>
      <c r="AR95" s="40">
        <v>1</v>
      </c>
      <c r="AS95" s="40">
        <v>1</v>
      </c>
      <c r="AT95" s="40">
        <v>1</v>
      </c>
      <c r="AV95" s="40">
        <v>1</v>
      </c>
      <c r="AW95" s="40">
        <v>1</v>
      </c>
      <c r="AX95" s="40">
        <v>1</v>
      </c>
      <c r="AZ95" s="40">
        <v>1</v>
      </c>
      <c r="BA95" s="40">
        <v>1</v>
      </c>
      <c r="BB95" s="40">
        <v>1</v>
      </c>
      <c r="BC95" s="40">
        <v>1</v>
      </c>
      <c r="BD95" s="40">
        <v>1</v>
      </c>
      <c r="BE95" s="40">
        <v>1</v>
      </c>
      <c r="BF95" s="40">
        <v>1</v>
      </c>
      <c r="BG95" s="40">
        <v>1</v>
      </c>
      <c r="BH95" s="40">
        <v>1</v>
      </c>
      <c r="BI95" s="40">
        <v>1</v>
      </c>
      <c r="BJ95" s="40">
        <f>SUM(C95:BI95)</f>
        <v>36</v>
      </c>
      <c r="BK95" s="41">
        <f>BJ95/58</f>
        <v>0.62068965517241381</v>
      </c>
    </row>
    <row r="96" spans="1:64" ht="16.5" customHeight="1" x14ac:dyDescent="0.25">
      <c r="A96" s="42"/>
      <c r="B96" s="49" t="s">
        <v>35</v>
      </c>
      <c r="S96" s="40">
        <v>1</v>
      </c>
      <c r="BJ96" s="40">
        <f>SUM(C96:BI96)</f>
        <v>1</v>
      </c>
      <c r="BK96" s="41">
        <f>BJ96/58</f>
        <v>1.7241379310344827E-2</v>
      </c>
    </row>
    <row r="97" spans="1:63" ht="16.5" customHeight="1" x14ac:dyDescent="0.25">
      <c r="A97" s="42"/>
      <c r="B97" s="49" t="s">
        <v>36</v>
      </c>
      <c r="BK97" s="41">
        <f>BJ97/58</f>
        <v>0</v>
      </c>
    </row>
    <row r="98" spans="1:63" ht="17.25" customHeight="1" thickBot="1" x14ac:dyDescent="0.3">
      <c r="A98" s="43"/>
      <c r="B98" s="56" t="s">
        <v>37</v>
      </c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G98" s="44"/>
      <c r="BH98" s="44"/>
      <c r="BI98" s="44"/>
      <c r="BK98" s="41">
        <f>BJ98/58</f>
        <v>0</v>
      </c>
    </row>
    <row r="99" spans="1:63" ht="16.5" thickBot="1" x14ac:dyDescent="0.3">
      <c r="BK99" s="41"/>
    </row>
    <row r="100" spans="1:63" x14ac:dyDescent="0.25">
      <c r="A100" s="38" t="s">
        <v>288</v>
      </c>
      <c r="B100" s="55" t="s">
        <v>38</v>
      </c>
      <c r="C100" s="39">
        <v>1</v>
      </c>
      <c r="D100" s="39"/>
      <c r="E100" s="39"/>
      <c r="F100" s="39"/>
      <c r="G100" s="39"/>
      <c r="H100" s="39"/>
      <c r="I100" s="39"/>
      <c r="J100" s="39"/>
      <c r="K100" s="39"/>
      <c r="L100" s="39"/>
      <c r="M100" s="39">
        <v>1</v>
      </c>
      <c r="N100" s="39"/>
      <c r="O100" s="39">
        <v>1</v>
      </c>
      <c r="P100" s="39">
        <v>1</v>
      </c>
      <c r="Q100" s="39">
        <v>1</v>
      </c>
      <c r="R100" s="39"/>
      <c r="S100" s="39"/>
      <c r="T100" s="39">
        <v>1</v>
      </c>
      <c r="U100" s="39"/>
      <c r="V100" s="39"/>
      <c r="W100" s="39">
        <v>1</v>
      </c>
      <c r="X100" s="39">
        <v>1</v>
      </c>
      <c r="Y100" s="39"/>
      <c r="Z100" s="39"/>
      <c r="AA100" s="39"/>
      <c r="AB100" s="39"/>
      <c r="AC100" s="39">
        <v>1</v>
      </c>
      <c r="AD100" s="39"/>
      <c r="AE100" s="39"/>
      <c r="AF100" s="39"/>
      <c r="AG100" s="39"/>
      <c r="AH100" s="39">
        <v>1</v>
      </c>
      <c r="AI100" s="39">
        <v>1</v>
      </c>
      <c r="AJ100" s="39"/>
      <c r="AK100" s="39"/>
      <c r="AL100" s="39"/>
      <c r="AM100" s="39">
        <v>1</v>
      </c>
      <c r="AN100" s="39"/>
      <c r="AO100" s="39"/>
      <c r="AP100" s="39"/>
      <c r="AQ100" s="39"/>
      <c r="AR100" s="39"/>
      <c r="AS100" s="39"/>
      <c r="AT100" s="39">
        <v>1</v>
      </c>
      <c r="AU100" s="39">
        <v>1</v>
      </c>
      <c r="AV100" s="39"/>
      <c r="AW100" s="39"/>
      <c r="AX100" s="39"/>
      <c r="AY100" s="39">
        <v>1</v>
      </c>
      <c r="AZ100" s="39"/>
      <c r="BA100" s="39">
        <v>1</v>
      </c>
      <c r="BB100" s="39">
        <v>1</v>
      </c>
      <c r="BC100" s="39">
        <v>1</v>
      </c>
      <c r="BD100" s="39"/>
      <c r="BE100" s="39">
        <v>1</v>
      </c>
      <c r="BF100" s="39"/>
      <c r="BG100" s="39"/>
      <c r="BH100" s="39">
        <v>1</v>
      </c>
      <c r="BI100" s="39"/>
      <c r="BJ100" s="40">
        <f>SUM(C100:BI100)</f>
        <v>20</v>
      </c>
      <c r="BK100" s="41">
        <f>BJ100/58</f>
        <v>0.34482758620689657</v>
      </c>
    </row>
    <row r="101" spans="1:63" ht="17.25" customHeight="1" thickBot="1" x14ac:dyDescent="0.3">
      <c r="A101" s="43"/>
      <c r="B101" s="56" t="s">
        <v>39</v>
      </c>
      <c r="C101" s="44"/>
      <c r="D101" s="44">
        <v>1</v>
      </c>
      <c r="E101" s="44">
        <v>1</v>
      </c>
      <c r="F101" s="44">
        <v>1</v>
      </c>
      <c r="G101" s="44">
        <v>1</v>
      </c>
      <c r="H101" s="44">
        <v>1</v>
      </c>
      <c r="I101" s="44">
        <v>1</v>
      </c>
      <c r="J101" s="44">
        <v>1</v>
      </c>
      <c r="K101" s="44">
        <v>1</v>
      </c>
      <c r="L101" s="44">
        <v>1</v>
      </c>
      <c r="M101" s="44"/>
      <c r="N101" s="44">
        <v>1</v>
      </c>
      <c r="O101" s="44"/>
      <c r="P101" s="44"/>
      <c r="Q101" s="44"/>
      <c r="R101" s="44">
        <v>1</v>
      </c>
      <c r="S101" s="44">
        <v>1</v>
      </c>
      <c r="T101" s="44"/>
      <c r="U101" s="44">
        <v>1</v>
      </c>
      <c r="V101" s="44">
        <v>1</v>
      </c>
      <c r="W101" s="44"/>
      <c r="X101" s="44"/>
      <c r="Y101" s="44">
        <v>1</v>
      </c>
      <c r="Z101" s="44">
        <v>1</v>
      </c>
      <c r="AA101" s="44">
        <v>1</v>
      </c>
      <c r="AB101" s="44">
        <v>1</v>
      </c>
      <c r="AC101" s="44"/>
      <c r="AD101" s="44"/>
      <c r="AE101" s="44">
        <v>1</v>
      </c>
      <c r="AF101" s="44">
        <v>1</v>
      </c>
      <c r="AG101" s="44">
        <v>1</v>
      </c>
      <c r="AH101" s="44"/>
      <c r="AI101" s="44"/>
      <c r="AJ101" s="44">
        <v>1</v>
      </c>
      <c r="AK101" s="44">
        <v>1</v>
      </c>
      <c r="AL101" s="44">
        <v>1</v>
      </c>
      <c r="AM101" s="44"/>
      <c r="AN101" s="44">
        <v>1</v>
      </c>
      <c r="AO101" s="44">
        <v>1</v>
      </c>
      <c r="AP101" s="44">
        <v>1</v>
      </c>
      <c r="AQ101" s="44">
        <v>1</v>
      </c>
      <c r="AR101" s="44">
        <v>1</v>
      </c>
      <c r="AS101" s="44">
        <v>1</v>
      </c>
      <c r="AT101" s="44"/>
      <c r="AU101" s="44"/>
      <c r="AV101" s="44">
        <v>1</v>
      </c>
      <c r="AW101" s="44">
        <v>1</v>
      </c>
      <c r="AX101" s="44">
        <v>1</v>
      </c>
      <c r="AY101" s="44"/>
      <c r="AZ101" s="44">
        <v>1</v>
      </c>
      <c r="BA101" s="44"/>
      <c r="BB101" s="44"/>
      <c r="BC101" s="44"/>
      <c r="BD101" s="44">
        <v>1</v>
      </c>
      <c r="BE101" s="44"/>
      <c r="BF101" s="44">
        <v>1</v>
      </c>
      <c r="BG101" s="44">
        <v>1</v>
      </c>
      <c r="BH101" s="44"/>
      <c r="BI101" s="44">
        <v>1</v>
      </c>
      <c r="BJ101" s="40">
        <f>SUM(C101:BI101)</f>
        <v>38</v>
      </c>
      <c r="BK101" s="41">
        <f>BJ101/58</f>
        <v>0.65517241379310343</v>
      </c>
    </row>
    <row r="102" spans="1:63" ht="16.5" thickBot="1" x14ac:dyDescent="0.3">
      <c r="BK102" s="41"/>
    </row>
    <row r="103" spans="1:63" x14ac:dyDescent="0.25">
      <c r="A103" s="38" t="s">
        <v>289</v>
      </c>
      <c r="B103" s="55" t="s">
        <v>40</v>
      </c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>
        <v>1</v>
      </c>
      <c r="S103" s="39"/>
      <c r="T103" s="39"/>
      <c r="U103" s="39"/>
      <c r="V103" s="39"/>
      <c r="W103" s="39"/>
      <c r="X103" s="39"/>
      <c r="Y103" s="39">
        <v>1</v>
      </c>
      <c r="Z103" s="39"/>
      <c r="AA103" s="39"/>
      <c r="AB103" s="39"/>
      <c r="AC103" s="39">
        <v>1</v>
      </c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39"/>
      <c r="BE103" s="39"/>
      <c r="BF103" s="39"/>
      <c r="BG103" s="39"/>
      <c r="BH103" s="39"/>
      <c r="BI103" s="39"/>
      <c r="BJ103" s="40">
        <f>SUM(C103:BI103)</f>
        <v>3</v>
      </c>
      <c r="BK103" s="41">
        <f>BJ103/58</f>
        <v>5.1724137931034482E-2</v>
      </c>
    </row>
    <row r="104" spans="1:63" ht="16.5" customHeight="1" x14ac:dyDescent="0.25">
      <c r="A104" s="42"/>
      <c r="B104" s="49" t="s">
        <v>41</v>
      </c>
      <c r="I104" s="40">
        <v>1</v>
      </c>
      <c r="U104" s="40">
        <v>1</v>
      </c>
      <c r="AJ104" s="40">
        <v>1</v>
      </c>
      <c r="BE104" s="40">
        <v>1</v>
      </c>
      <c r="BJ104" s="40">
        <f>SUM(C104:BI104)</f>
        <v>4</v>
      </c>
      <c r="BK104" s="41">
        <f>BJ104/58</f>
        <v>6.8965517241379309E-2</v>
      </c>
    </row>
    <row r="105" spans="1:63" ht="16.5" customHeight="1" x14ac:dyDescent="0.25">
      <c r="A105" s="42"/>
      <c r="B105" s="49" t="s">
        <v>42</v>
      </c>
      <c r="E105" s="40">
        <v>1</v>
      </c>
      <c r="F105" s="40">
        <v>1</v>
      </c>
      <c r="G105" s="40">
        <v>1</v>
      </c>
      <c r="J105" s="40">
        <v>1</v>
      </c>
      <c r="V105" s="40">
        <v>1</v>
      </c>
      <c r="Z105" s="40">
        <v>1</v>
      </c>
      <c r="AN105" s="40">
        <v>1</v>
      </c>
      <c r="AQ105" s="40">
        <v>1</v>
      </c>
      <c r="AR105" s="40">
        <v>1</v>
      </c>
      <c r="AU105" s="40">
        <v>1</v>
      </c>
      <c r="BB105" s="40">
        <v>1</v>
      </c>
      <c r="BF105" s="40">
        <v>1</v>
      </c>
      <c r="BG105" s="40">
        <v>1</v>
      </c>
      <c r="BJ105" s="40">
        <f>SUM(C105:BI105)</f>
        <v>13</v>
      </c>
      <c r="BK105" s="41">
        <f>BJ105/58</f>
        <v>0.22413793103448276</v>
      </c>
    </row>
    <row r="106" spans="1:63" ht="16.5" customHeight="1" x14ac:dyDescent="0.25">
      <c r="A106" s="42"/>
      <c r="B106" s="49" t="s">
        <v>43</v>
      </c>
      <c r="C106" s="40">
        <v>1</v>
      </c>
      <c r="D106" s="40">
        <v>1</v>
      </c>
      <c r="H106" s="40">
        <v>1</v>
      </c>
      <c r="Q106" s="40">
        <v>1</v>
      </c>
      <c r="W106" s="40">
        <v>1</v>
      </c>
      <c r="AE106" s="40">
        <v>1</v>
      </c>
      <c r="AF106" s="40">
        <v>1</v>
      </c>
      <c r="AG106" s="40">
        <v>1</v>
      </c>
      <c r="AK106" s="40">
        <v>1</v>
      </c>
      <c r="AM106" s="40">
        <v>1</v>
      </c>
      <c r="AP106" s="40">
        <v>1</v>
      </c>
      <c r="AS106" s="40">
        <v>1</v>
      </c>
      <c r="AW106" s="40">
        <v>1</v>
      </c>
      <c r="AZ106" s="40">
        <v>1</v>
      </c>
      <c r="BA106" s="40">
        <v>1</v>
      </c>
      <c r="BH106" s="40">
        <v>1</v>
      </c>
      <c r="BI106" s="40">
        <v>1</v>
      </c>
      <c r="BJ106" s="40">
        <f>SUM(C106:BI106)</f>
        <v>17</v>
      </c>
      <c r="BK106" s="41">
        <f>BJ106/58</f>
        <v>0.29310344827586204</v>
      </c>
    </row>
    <row r="107" spans="1:63" ht="16.5" customHeight="1" x14ac:dyDescent="0.25">
      <c r="A107" s="42"/>
      <c r="B107" s="49" t="s">
        <v>44</v>
      </c>
      <c r="K107" s="40">
        <v>1</v>
      </c>
      <c r="L107" s="40">
        <v>1</v>
      </c>
      <c r="O107" s="40">
        <v>1</v>
      </c>
      <c r="T107" s="40">
        <v>1</v>
      </c>
      <c r="AA107" s="40">
        <v>1</v>
      </c>
      <c r="AB107" s="40">
        <v>1</v>
      </c>
      <c r="AH107" s="40">
        <v>1</v>
      </c>
      <c r="AI107" s="40">
        <v>1</v>
      </c>
      <c r="AV107" s="40">
        <v>1</v>
      </c>
      <c r="AX107" s="40">
        <v>1</v>
      </c>
      <c r="BC107" s="40">
        <v>1</v>
      </c>
      <c r="BD107" s="40">
        <v>1</v>
      </c>
      <c r="BJ107" s="40">
        <f>SUM(C107:BI107)</f>
        <v>12</v>
      </c>
      <c r="BK107" s="41">
        <f>BJ107/58</f>
        <v>0.20689655172413793</v>
      </c>
    </row>
    <row r="108" spans="1:63" ht="16.5" customHeight="1" x14ac:dyDescent="0.25">
      <c r="A108" s="42"/>
      <c r="B108" s="49" t="s">
        <v>45</v>
      </c>
      <c r="M108" s="40">
        <v>1</v>
      </c>
      <c r="N108" s="40">
        <v>1</v>
      </c>
      <c r="P108" s="40">
        <v>1</v>
      </c>
      <c r="S108" s="40">
        <v>1</v>
      </c>
      <c r="X108" s="40">
        <v>1</v>
      </c>
      <c r="AL108" s="40">
        <v>1</v>
      </c>
      <c r="AO108" s="40">
        <v>1</v>
      </c>
      <c r="AT108" s="40">
        <v>1</v>
      </c>
      <c r="BJ108" s="40">
        <f>SUM(C108:BI108)</f>
        <v>8</v>
      </c>
      <c r="BK108" s="41">
        <f>BJ108/58</f>
        <v>0.13793103448275862</v>
      </c>
    </row>
    <row r="109" spans="1:63" ht="17.25" customHeight="1" thickBot="1" x14ac:dyDescent="0.3">
      <c r="A109" s="43"/>
      <c r="B109" s="56" t="s">
        <v>145</v>
      </c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>
        <v>1</v>
      </c>
      <c r="AZ109" s="44"/>
      <c r="BA109" s="44"/>
      <c r="BB109" s="44"/>
      <c r="BC109" s="44"/>
      <c r="BD109" s="44"/>
      <c r="BE109" s="44"/>
      <c r="BF109" s="44"/>
      <c r="BG109" s="44"/>
      <c r="BH109" s="44"/>
      <c r="BI109" s="44"/>
      <c r="BJ109" s="40">
        <f>SUM(C109:BI109)</f>
        <v>1</v>
      </c>
      <c r="BK109" s="41">
        <f>BJ109/58</f>
        <v>1.7241379310344827E-2</v>
      </c>
    </row>
    <row r="110" spans="1:63" ht="16.5" thickBot="1" x14ac:dyDescent="0.3">
      <c r="BK110" s="41"/>
    </row>
    <row r="111" spans="1:63" x14ac:dyDescent="0.25">
      <c r="A111" s="38" t="s">
        <v>290</v>
      </c>
      <c r="B111" s="55" t="s">
        <v>47</v>
      </c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>
        <v>1</v>
      </c>
      <c r="S111" s="39">
        <v>1</v>
      </c>
      <c r="T111" s="39"/>
      <c r="U111" s="39"/>
      <c r="V111" s="39"/>
      <c r="W111" s="39"/>
      <c r="X111" s="39"/>
      <c r="Y111" s="39">
        <v>1</v>
      </c>
      <c r="Z111" s="39"/>
      <c r="AA111" s="39"/>
      <c r="AB111" s="39"/>
      <c r="AC111" s="39">
        <v>1</v>
      </c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  <c r="AZ111" s="39"/>
      <c r="BA111" s="39"/>
      <c r="BB111" s="39"/>
      <c r="BC111" s="39"/>
      <c r="BD111" s="39">
        <v>1</v>
      </c>
      <c r="BE111" s="39"/>
      <c r="BF111" s="39"/>
      <c r="BG111" s="39"/>
      <c r="BH111" s="39"/>
      <c r="BI111" s="39"/>
      <c r="BJ111" s="40">
        <f>SUM(C111:BI111)</f>
        <v>5</v>
      </c>
      <c r="BK111" s="41">
        <f>BJ111/58</f>
        <v>8.6206896551724144E-2</v>
      </c>
    </row>
    <row r="112" spans="1:63" ht="16.5" customHeight="1" x14ac:dyDescent="0.25">
      <c r="A112" s="42"/>
      <c r="B112" s="49" t="s">
        <v>48</v>
      </c>
      <c r="N112" s="40">
        <v>1</v>
      </c>
      <c r="BE112" s="40">
        <v>1</v>
      </c>
      <c r="BJ112" s="40">
        <f>SUM(C112:BI112)</f>
        <v>2</v>
      </c>
      <c r="BK112" s="41">
        <f>BJ112/58</f>
        <v>3.4482758620689655E-2</v>
      </c>
    </row>
    <row r="113" spans="1:63" ht="16.5" customHeight="1" x14ac:dyDescent="0.25">
      <c r="A113" s="42"/>
      <c r="B113" s="49" t="s">
        <v>49</v>
      </c>
      <c r="I113" s="40">
        <v>1</v>
      </c>
      <c r="T113" s="40">
        <v>1</v>
      </c>
      <c r="U113" s="40">
        <v>1</v>
      </c>
      <c r="W113" s="40">
        <v>1</v>
      </c>
      <c r="Z113" s="40">
        <v>1</v>
      </c>
      <c r="AE113" s="40">
        <v>1</v>
      </c>
      <c r="AG113" s="40">
        <v>1</v>
      </c>
      <c r="AI113" s="40">
        <v>1</v>
      </c>
      <c r="AX113" s="40">
        <v>1</v>
      </c>
      <c r="AY113" s="40">
        <v>1</v>
      </c>
      <c r="BJ113" s="40">
        <f>SUM(C113:BI113)</f>
        <v>10</v>
      </c>
      <c r="BK113" s="41">
        <f>BJ113/58</f>
        <v>0.17241379310344829</v>
      </c>
    </row>
    <row r="114" spans="1:63" ht="16.5" customHeight="1" x14ac:dyDescent="0.25">
      <c r="A114" s="42"/>
      <c r="B114" s="49" t="s">
        <v>50</v>
      </c>
      <c r="K114" s="40">
        <v>1</v>
      </c>
      <c r="AF114" s="40">
        <v>1</v>
      </c>
      <c r="AP114" s="40">
        <v>1</v>
      </c>
      <c r="AW114" s="40">
        <v>1</v>
      </c>
      <c r="BA114" s="40">
        <v>1</v>
      </c>
      <c r="BB114" s="40">
        <v>1</v>
      </c>
      <c r="BJ114" s="40">
        <f>SUM(C114:BI114)</f>
        <v>6</v>
      </c>
      <c r="BK114" s="41">
        <f>BJ114/58</f>
        <v>0.10344827586206896</v>
      </c>
    </row>
    <row r="115" spans="1:63" ht="16.5" customHeight="1" x14ac:dyDescent="0.25">
      <c r="A115" s="42"/>
      <c r="B115" s="49" t="s">
        <v>51</v>
      </c>
      <c r="D115" s="40">
        <v>1</v>
      </c>
      <c r="E115" s="40">
        <v>1</v>
      </c>
      <c r="G115" s="40">
        <v>1</v>
      </c>
      <c r="J115" s="40">
        <v>1</v>
      </c>
      <c r="L115" s="40">
        <v>1</v>
      </c>
      <c r="M115" s="40">
        <v>1</v>
      </c>
      <c r="P115" s="40">
        <v>1</v>
      </c>
      <c r="Q115" s="40">
        <v>1</v>
      </c>
      <c r="V115" s="40">
        <v>1</v>
      </c>
      <c r="AA115" s="40">
        <v>1</v>
      </c>
      <c r="AB115" s="40">
        <v>1</v>
      </c>
      <c r="AJ115" s="40">
        <v>1</v>
      </c>
      <c r="AK115" s="40">
        <v>1</v>
      </c>
      <c r="AL115" s="40">
        <v>1</v>
      </c>
      <c r="AM115" s="40">
        <v>1</v>
      </c>
      <c r="AO115" s="40">
        <v>1</v>
      </c>
      <c r="AQ115" s="40">
        <v>1</v>
      </c>
      <c r="AR115" s="40">
        <v>1</v>
      </c>
      <c r="AS115" s="40">
        <v>1</v>
      </c>
      <c r="AU115" s="40">
        <v>1</v>
      </c>
      <c r="AV115" s="40">
        <v>1</v>
      </c>
      <c r="AZ115" s="40">
        <v>1</v>
      </c>
      <c r="BF115" s="40">
        <v>1</v>
      </c>
      <c r="BG115" s="40">
        <v>1</v>
      </c>
      <c r="BJ115" s="40">
        <f>SUM(C115:BI115)</f>
        <v>24</v>
      </c>
      <c r="BK115" s="41">
        <f>BJ115/58</f>
        <v>0.41379310344827586</v>
      </c>
    </row>
    <row r="116" spans="1:63" ht="17.25" customHeight="1" thickBot="1" x14ac:dyDescent="0.3">
      <c r="A116" s="43"/>
      <c r="B116" s="56" t="s">
        <v>52</v>
      </c>
      <c r="C116" s="44">
        <v>1</v>
      </c>
      <c r="D116" s="44"/>
      <c r="E116" s="44"/>
      <c r="F116" s="44">
        <v>1</v>
      </c>
      <c r="G116" s="44"/>
      <c r="H116" s="44">
        <v>1</v>
      </c>
      <c r="I116" s="44"/>
      <c r="J116" s="44"/>
      <c r="K116" s="44"/>
      <c r="L116" s="44"/>
      <c r="M116" s="44"/>
      <c r="N116" s="44"/>
      <c r="O116" s="44">
        <v>1</v>
      </c>
      <c r="P116" s="44"/>
      <c r="Q116" s="44"/>
      <c r="R116" s="44"/>
      <c r="S116" s="44"/>
      <c r="T116" s="44"/>
      <c r="U116" s="44"/>
      <c r="V116" s="44"/>
      <c r="W116" s="44"/>
      <c r="X116" s="44">
        <v>1</v>
      </c>
      <c r="Y116" s="44"/>
      <c r="Z116" s="44"/>
      <c r="AA116" s="44"/>
      <c r="AB116" s="44"/>
      <c r="AC116" s="44"/>
      <c r="AD116" s="44"/>
      <c r="AE116" s="44"/>
      <c r="AF116" s="44"/>
      <c r="AG116" s="44"/>
      <c r="AH116" s="44">
        <v>1</v>
      </c>
      <c r="AI116" s="44"/>
      <c r="AJ116" s="44"/>
      <c r="AK116" s="44"/>
      <c r="AL116" s="44"/>
      <c r="AM116" s="44"/>
      <c r="AN116" s="44">
        <v>1</v>
      </c>
      <c r="AO116" s="44"/>
      <c r="AP116" s="44"/>
      <c r="AQ116" s="44"/>
      <c r="AR116" s="44"/>
      <c r="AS116" s="44"/>
      <c r="AT116" s="44">
        <v>1</v>
      </c>
      <c r="AU116" s="44"/>
      <c r="AV116" s="44"/>
      <c r="AW116" s="44"/>
      <c r="AX116" s="44"/>
      <c r="AY116" s="44"/>
      <c r="AZ116" s="44"/>
      <c r="BA116" s="44"/>
      <c r="BB116" s="44"/>
      <c r="BC116" s="44">
        <v>1</v>
      </c>
      <c r="BD116" s="44"/>
      <c r="BE116" s="44"/>
      <c r="BF116" s="44"/>
      <c r="BG116" s="44"/>
      <c r="BH116" s="44">
        <v>1</v>
      </c>
      <c r="BI116" s="44">
        <v>1</v>
      </c>
      <c r="BJ116" s="40">
        <f>SUM(C116:BI116)</f>
        <v>11</v>
      </c>
      <c r="BK116" s="41">
        <f>BJ116/58</f>
        <v>0.18965517241379309</v>
      </c>
    </row>
    <row r="117" spans="1:63" ht="16.5" thickBot="1" x14ac:dyDescent="0.3">
      <c r="BK117" s="41"/>
    </row>
    <row r="118" spans="1:63" x14ac:dyDescent="0.25">
      <c r="A118" s="47" t="s">
        <v>291</v>
      </c>
      <c r="B118" s="55" t="s">
        <v>146</v>
      </c>
      <c r="C118" s="39">
        <v>1</v>
      </c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>
        <v>1</v>
      </c>
      <c r="Q118" s="39">
        <v>1</v>
      </c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>
        <v>1</v>
      </c>
      <c r="AJ118" s="39"/>
      <c r="AK118" s="39"/>
      <c r="AL118" s="39"/>
      <c r="AM118" s="39"/>
      <c r="AN118" s="39"/>
      <c r="AO118" s="39">
        <v>1</v>
      </c>
      <c r="AP118" s="39"/>
      <c r="AQ118" s="39"/>
      <c r="AR118" s="39"/>
      <c r="AS118" s="39"/>
      <c r="AT118" s="39">
        <v>1</v>
      </c>
      <c r="AU118" s="39"/>
      <c r="AV118" s="39"/>
      <c r="AW118" s="39"/>
      <c r="AX118" s="39"/>
      <c r="AY118" s="39"/>
      <c r="AZ118" s="39"/>
      <c r="BA118" s="39"/>
      <c r="BB118" s="39"/>
      <c r="BC118" s="39"/>
      <c r="BD118" s="39"/>
      <c r="BE118" s="39"/>
      <c r="BF118" s="39">
        <v>1</v>
      </c>
      <c r="BG118" s="39"/>
      <c r="BH118" s="39"/>
      <c r="BI118" s="39"/>
      <c r="BJ118" s="40">
        <f>SUM(C118:BI118)</f>
        <v>7</v>
      </c>
      <c r="BK118" s="41">
        <f>BJ118/58</f>
        <v>0.1206896551724138</v>
      </c>
    </row>
    <row r="119" spans="1:63" ht="16.5" customHeight="1" x14ac:dyDescent="0.25">
      <c r="A119" s="48"/>
      <c r="B119" s="49" t="s">
        <v>147</v>
      </c>
      <c r="L119" s="40">
        <v>1</v>
      </c>
      <c r="M119" s="40">
        <v>1</v>
      </c>
      <c r="N119" s="40">
        <v>1</v>
      </c>
      <c r="W119" s="40">
        <v>1</v>
      </c>
      <c r="AA119" s="40">
        <v>1</v>
      </c>
      <c r="AB119" s="40">
        <v>1</v>
      </c>
      <c r="AH119" s="40">
        <v>1</v>
      </c>
      <c r="AM119" s="40">
        <v>1</v>
      </c>
      <c r="AP119" s="40">
        <v>1</v>
      </c>
      <c r="AZ119" s="40">
        <v>1</v>
      </c>
      <c r="BC119" s="40">
        <v>1</v>
      </c>
      <c r="BJ119" s="40">
        <f>SUM(C119:BI119)</f>
        <v>11</v>
      </c>
      <c r="BK119" s="41">
        <f>BJ119/58</f>
        <v>0.18965517241379309</v>
      </c>
    </row>
    <row r="120" spans="1:63" ht="16.5" customHeight="1" x14ac:dyDescent="0.25">
      <c r="A120" s="48"/>
      <c r="B120" s="49" t="s">
        <v>148</v>
      </c>
      <c r="BK120" s="41">
        <f>BJ120/58</f>
        <v>0</v>
      </c>
    </row>
    <row r="121" spans="1:63" ht="16.5" customHeight="1" x14ac:dyDescent="0.25">
      <c r="A121" s="48"/>
      <c r="B121" s="49" t="s">
        <v>57</v>
      </c>
      <c r="BK121" s="41">
        <f>BJ121/58</f>
        <v>0</v>
      </c>
    </row>
    <row r="122" spans="1:63" ht="16.5" customHeight="1" x14ac:dyDescent="0.25">
      <c r="A122" s="48"/>
      <c r="B122" s="49" t="s">
        <v>149</v>
      </c>
      <c r="O122" s="40">
        <v>1</v>
      </c>
      <c r="AV122" s="40">
        <v>1</v>
      </c>
      <c r="BG122" s="40">
        <v>1</v>
      </c>
      <c r="BH122" s="40">
        <v>1</v>
      </c>
      <c r="BJ122" s="40">
        <f>SUM(C122:BI122)</f>
        <v>4</v>
      </c>
      <c r="BK122" s="41">
        <f>BJ122/58</f>
        <v>6.8965517241379309E-2</v>
      </c>
    </row>
    <row r="123" spans="1:63" ht="16.5" customHeight="1" x14ac:dyDescent="0.25">
      <c r="A123" s="48"/>
      <c r="B123" s="49" t="s">
        <v>58</v>
      </c>
      <c r="T123" s="40">
        <v>1</v>
      </c>
      <c r="BA123" s="40">
        <v>1</v>
      </c>
      <c r="BJ123" s="40">
        <f>SUM(C123:BI123)</f>
        <v>2</v>
      </c>
      <c r="BK123" s="41">
        <f>BJ123/58</f>
        <v>3.4482758620689655E-2</v>
      </c>
    </row>
    <row r="124" spans="1:63" ht="16.5" customHeight="1" x14ac:dyDescent="0.25">
      <c r="A124" s="48"/>
      <c r="B124" s="49" t="s">
        <v>150</v>
      </c>
      <c r="V124" s="40">
        <v>1</v>
      </c>
      <c r="X124" s="40">
        <v>1</v>
      </c>
      <c r="AR124" s="40">
        <v>1</v>
      </c>
      <c r="AS124" s="40">
        <v>1</v>
      </c>
      <c r="AW124" s="40">
        <v>1</v>
      </c>
      <c r="AX124" s="40">
        <v>1</v>
      </c>
      <c r="BB124" s="40">
        <v>1</v>
      </c>
      <c r="BJ124" s="40">
        <f>SUM(C124:BI124)</f>
        <v>7</v>
      </c>
      <c r="BK124" s="41">
        <f>BJ124/58</f>
        <v>0.1206896551724138</v>
      </c>
    </row>
    <row r="125" spans="1:63" ht="16.5" customHeight="1" x14ac:dyDescent="0.25">
      <c r="A125" s="48"/>
      <c r="B125" s="49" t="s">
        <v>151</v>
      </c>
      <c r="D125" s="40">
        <v>1</v>
      </c>
      <c r="K125" s="40">
        <v>1</v>
      </c>
      <c r="S125" s="40">
        <v>1</v>
      </c>
      <c r="Z125" s="40">
        <v>1</v>
      </c>
      <c r="AE125" s="40">
        <v>1</v>
      </c>
      <c r="AF125" s="40">
        <v>1</v>
      </c>
      <c r="AY125" s="40">
        <v>1</v>
      </c>
      <c r="BD125" s="40">
        <v>1</v>
      </c>
      <c r="BJ125" s="40">
        <f>SUM(C125:BI125)</f>
        <v>8</v>
      </c>
      <c r="BK125" s="41">
        <f>BJ125/58</f>
        <v>0.13793103448275862</v>
      </c>
    </row>
    <row r="126" spans="1:63" ht="16.5" customHeight="1" x14ac:dyDescent="0.25">
      <c r="A126" s="48"/>
      <c r="B126" s="49" t="s">
        <v>152</v>
      </c>
      <c r="E126" s="40">
        <v>1</v>
      </c>
      <c r="F126" s="40">
        <v>1</v>
      </c>
      <c r="G126" s="40">
        <v>1</v>
      </c>
      <c r="I126" s="40">
        <v>1</v>
      </c>
      <c r="J126" s="40">
        <v>1</v>
      </c>
      <c r="R126" s="40">
        <v>1</v>
      </c>
      <c r="U126" s="40">
        <v>1</v>
      </c>
      <c r="Y126" s="40">
        <v>1</v>
      </c>
      <c r="AC126" s="40">
        <v>1</v>
      </c>
      <c r="AJ126" s="40">
        <v>1</v>
      </c>
      <c r="AN126" s="40">
        <v>1</v>
      </c>
      <c r="AQ126" s="40">
        <v>1</v>
      </c>
      <c r="AU126" s="40">
        <v>1</v>
      </c>
      <c r="BE126" s="40">
        <v>1</v>
      </c>
      <c r="BJ126" s="40">
        <f>SUM(C126:BI126)</f>
        <v>14</v>
      </c>
      <c r="BK126" s="41">
        <f>BJ126/58</f>
        <v>0.2413793103448276</v>
      </c>
    </row>
    <row r="127" spans="1:63" ht="17.25" customHeight="1" thickBot="1" x14ac:dyDescent="0.3">
      <c r="A127" s="50"/>
      <c r="B127" s="56" t="s">
        <v>131</v>
      </c>
      <c r="C127" s="44"/>
      <c r="D127" s="44"/>
      <c r="E127" s="44"/>
      <c r="F127" s="44"/>
      <c r="G127" s="44"/>
      <c r="H127" s="44">
        <v>1</v>
      </c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>
        <v>1</v>
      </c>
      <c r="AH127" s="44"/>
      <c r="AI127" s="44"/>
      <c r="AJ127" s="44"/>
      <c r="AK127" s="44" t="s">
        <v>241</v>
      </c>
      <c r="AL127" s="44" t="s">
        <v>240</v>
      </c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44"/>
      <c r="AY127" s="44"/>
      <c r="AZ127" s="44"/>
      <c r="BA127" s="44"/>
      <c r="BB127" s="44"/>
      <c r="BC127" s="44"/>
      <c r="BD127" s="44"/>
      <c r="BE127" s="44"/>
      <c r="BF127" s="44"/>
      <c r="BG127" s="44"/>
      <c r="BH127" s="44"/>
      <c r="BI127" s="44" t="s">
        <v>239</v>
      </c>
      <c r="BJ127" s="40">
        <v>5</v>
      </c>
      <c r="BK127" s="41">
        <f>BJ127/58</f>
        <v>8.6206896551724144E-2</v>
      </c>
    </row>
    <row r="128" spans="1:63" ht="16.5" thickBot="1" x14ac:dyDescent="0.3">
      <c r="BK128" s="41"/>
    </row>
    <row r="129" spans="1:63" x14ac:dyDescent="0.25">
      <c r="A129" s="47" t="s">
        <v>292</v>
      </c>
      <c r="B129" s="55" t="s">
        <v>62</v>
      </c>
      <c r="C129" s="39"/>
      <c r="D129" s="39"/>
      <c r="E129" s="39">
        <v>1</v>
      </c>
      <c r="F129" s="39">
        <v>1</v>
      </c>
      <c r="G129" s="39">
        <v>1</v>
      </c>
      <c r="H129" s="39"/>
      <c r="I129" s="39">
        <v>1</v>
      </c>
      <c r="J129" s="39">
        <v>1</v>
      </c>
      <c r="K129" s="39">
        <v>1</v>
      </c>
      <c r="L129" s="39"/>
      <c r="M129" s="39"/>
      <c r="N129" s="39"/>
      <c r="O129" s="39">
        <v>1</v>
      </c>
      <c r="P129" s="39"/>
      <c r="Q129" s="39"/>
      <c r="R129" s="39">
        <v>1</v>
      </c>
      <c r="S129" s="39"/>
      <c r="T129" s="39">
        <v>1</v>
      </c>
      <c r="U129" s="39">
        <v>1</v>
      </c>
      <c r="V129" s="39">
        <v>1</v>
      </c>
      <c r="W129" s="39"/>
      <c r="X129" s="39"/>
      <c r="Y129" s="39">
        <v>1</v>
      </c>
      <c r="Z129" s="39">
        <v>1</v>
      </c>
      <c r="AA129" s="39"/>
      <c r="AB129" s="39"/>
      <c r="AC129" s="39">
        <v>1</v>
      </c>
      <c r="AD129" s="39"/>
      <c r="AE129" s="39"/>
      <c r="AF129" s="39"/>
      <c r="AG129" s="39"/>
      <c r="AH129" s="39"/>
      <c r="AI129" s="39"/>
      <c r="AJ129" s="39">
        <v>1</v>
      </c>
      <c r="AK129" s="39"/>
      <c r="AL129" s="39"/>
      <c r="AM129" s="39"/>
      <c r="AN129" s="39">
        <v>1</v>
      </c>
      <c r="AO129" s="39"/>
      <c r="AP129" s="39"/>
      <c r="AQ129" s="39">
        <v>1</v>
      </c>
      <c r="AR129" s="39">
        <v>1</v>
      </c>
      <c r="AS129" s="39"/>
      <c r="AT129" s="39"/>
      <c r="AU129" s="39">
        <v>1</v>
      </c>
      <c r="AV129" s="39"/>
      <c r="AW129" s="39"/>
      <c r="AX129" s="39"/>
      <c r="AY129" s="39"/>
      <c r="AZ129" s="39"/>
      <c r="BA129" s="39"/>
      <c r="BB129" s="39">
        <v>1</v>
      </c>
      <c r="BC129" s="39"/>
      <c r="BD129" s="39"/>
      <c r="BE129" s="39">
        <v>1</v>
      </c>
      <c r="BF129" s="39"/>
      <c r="BG129" s="39">
        <v>1</v>
      </c>
      <c r="BH129" s="39"/>
      <c r="BI129" s="39"/>
      <c r="BJ129" s="40">
        <f>SUM(C129:BI129)</f>
        <v>22</v>
      </c>
      <c r="BK129" s="41">
        <f>BJ129/58</f>
        <v>0.37931034482758619</v>
      </c>
    </row>
    <row r="130" spans="1:63" ht="16.5" customHeight="1" x14ac:dyDescent="0.25">
      <c r="A130" s="48"/>
      <c r="B130" s="49" t="s">
        <v>63</v>
      </c>
      <c r="C130" s="40">
        <v>1</v>
      </c>
      <c r="D130" s="40">
        <v>1</v>
      </c>
      <c r="H130" s="40">
        <v>1</v>
      </c>
      <c r="L130" s="40">
        <v>1</v>
      </c>
      <c r="M130" s="40">
        <v>1</v>
      </c>
      <c r="N130" s="40">
        <v>1</v>
      </c>
      <c r="Q130" s="40">
        <v>1</v>
      </c>
      <c r="S130" s="40">
        <v>1</v>
      </c>
      <c r="W130" s="40">
        <v>1</v>
      </c>
      <c r="X130" s="40">
        <v>1</v>
      </c>
      <c r="AA130" s="40">
        <v>1</v>
      </c>
      <c r="AB130" s="40">
        <v>1</v>
      </c>
      <c r="AE130" s="40">
        <v>1</v>
      </c>
      <c r="AF130" s="40">
        <v>1</v>
      </c>
      <c r="AG130" s="40">
        <v>1</v>
      </c>
      <c r="AH130" s="40">
        <v>1</v>
      </c>
      <c r="AI130" s="40">
        <v>1</v>
      </c>
      <c r="AK130" s="40">
        <v>1</v>
      </c>
      <c r="AL130" s="40">
        <v>1</v>
      </c>
      <c r="AM130" s="40">
        <v>1</v>
      </c>
      <c r="AO130" s="40">
        <v>1</v>
      </c>
      <c r="AP130" s="40">
        <v>1</v>
      </c>
      <c r="AS130" s="40">
        <v>1</v>
      </c>
      <c r="AT130" s="40">
        <v>1</v>
      </c>
      <c r="AV130" s="40">
        <v>1</v>
      </c>
      <c r="AW130" s="40">
        <v>1</v>
      </c>
      <c r="AX130" s="40">
        <v>1</v>
      </c>
      <c r="AY130" s="40">
        <v>1</v>
      </c>
      <c r="AZ130" s="40">
        <v>1</v>
      </c>
      <c r="BA130" s="40">
        <v>1</v>
      </c>
      <c r="BC130" s="40">
        <v>1</v>
      </c>
      <c r="BF130" s="40">
        <v>1</v>
      </c>
      <c r="BH130" s="40">
        <v>1</v>
      </c>
      <c r="BI130" s="40">
        <v>1</v>
      </c>
      <c r="BJ130" s="40">
        <f>SUM(C130:BI130)</f>
        <v>34</v>
      </c>
      <c r="BK130" s="41">
        <f>BJ130/58</f>
        <v>0.58620689655172409</v>
      </c>
    </row>
    <row r="131" spans="1:63" ht="16.5" customHeight="1" x14ac:dyDescent="0.25">
      <c r="A131" s="48"/>
      <c r="B131" s="49" t="s">
        <v>153</v>
      </c>
      <c r="BD131" s="40">
        <v>1</v>
      </c>
      <c r="BJ131" s="40">
        <f>SUM(C131:BI131)</f>
        <v>1</v>
      </c>
      <c r="BK131" s="41">
        <f>BJ131/58</f>
        <v>1.7241379310344827E-2</v>
      </c>
    </row>
    <row r="132" spans="1:63" ht="17.25" customHeight="1" thickBot="1" x14ac:dyDescent="0.3">
      <c r="A132" s="50"/>
      <c r="B132" s="56" t="s">
        <v>131</v>
      </c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>
        <v>1</v>
      </c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  <c r="AX132" s="44"/>
      <c r="AY132" s="44"/>
      <c r="AZ132" s="44"/>
      <c r="BA132" s="44"/>
      <c r="BB132" s="44"/>
      <c r="BC132" s="44"/>
      <c r="BD132" s="44"/>
      <c r="BE132" s="44"/>
      <c r="BF132" s="44"/>
      <c r="BG132" s="44"/>
      <c r="BH132" s="44"/>
      <c r="BI132" s="44"/>
      <c r="BJ132" s="40">
        <f>SUM(C132:BI132)</f>
        <v>1</v>
      </c>
      <c r="BK132" s="41">
        <f>BJ132/58</f>
        <v>1.7241379310344827E-2</v>
      </c>
    </row>
    <row r="133" spans="1:63" ht="16.5" thickBot="1" x14ac:dyDescent="0.3">
      <c r="BK133" s="41"/>
    </row>
    <row r="134" spans="1:63" x14ac:dyDescent="0.25">
      <c r="A134" s="38" t="s">
        <v>293</v>
      </c>
      <c r="B134" s="55" t="s">
        <v>154</v>
      </c>
      <c r="C134" s="39"/>
      <c r="D134" s="39">
        <v>1</v>
      </c>
      <c r="E134" s="39"/>
      <c r="F134" s="39"/>
      <c r="G134" s="39"/>
      <c r="H134" s="39">
        <v>1</v>
      </c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>
        <v>1</v>
      </c>
      <c r="V134" s="39"/>
      <c r="W134" s="39"/>
      <c r="X134" s="39"/>
      <c r="Y134" s="39"/>
      <c r="Z134" s="39"/>
      <c r="AA134" s="39"/>
      <c r="AB134" s="39">
        <v>1</v>
      </c>
      <c r="AC134" s="39"/>
      <c r="AD134" s="39"/>
      <c r="AE134" s="39"/>
      <c r="AF134" s="39"/>
      <c r="AG134" s="39"/>
      <c r="AH134" s="39"/>
      <c r="AI134" s="39"/>
      <c r="AJ134" s="39"/>
      <c r="AK134" s="39"/>
      <c r="AL134" s="39"/>
      <c r="AM134" s="39"/>
      <c r="AN134" s="39"/>
      <c r="AO134" s="39"/>
      <c r="AP134" s="39"/>
      <c r="AQ134" s="39">
        <v>1</v>
      </c>
      <c r="AR134" s="39">
        <v>1</v>
      </c>
      <c r="AS134" s="39"/>
      <c r="AT134" s="39"/>
      <c r="AU134" s="39"/>
      <c r="AV134" s="39"/>
      <c r="AW134" s="39"/>
      <c r="AX134" s="39"/>
      <c r="AY134" s="39">
        <v>1</v>
      </c>
      <c r="AZ134" s="39"/>
      <c r="BA134" s="39"/>
      <c r="BB134" s="39"/>
      <c r="BC134" s="39"/>
      <c r="BD134" s="39"/>
      <c r="BE134" s="39"/>
      <c r="BF134" s="39"/>
      <c r="BG134" s="39"/>
      <c r="BH134" s="39"/>
      <c r="BI134" s="39"/>
      <c r="BJ134" s="40">
        <f>SUM(C134:BI134)</f>
        <v>7</v>
      </c>
      <c r="BK134" s="41">
        <f>BJ134/58</f>
        <v>0.1206896551724138</v>
      </c>
    </row>
    <row r="135" spans="1:63" ht="16.5" customHeight="1" x14ac:dyDescent="0.25">
      <c r="A135" s="42"/>
      <c r="B135" s="49" t="s">
        <v>155</v>
      </c>
      <c r="K135" s="40">
        <v>1</v>
      </c>
      <c r="AK135" s="40">
        <v>1</v>
      </c>
      <c r="BJ135" s="40">
        <f>SUM(C135:BI135)</f>
        <v>2</v>
      </c>
      <c r="BK135" s="41">
        <f>BJ135/58</f>
        <v>3.4482758620689655E-2</v>
      </c>
    </row>
    <row r="136" spans="1:63" ht="16.5" customHeight="1" x14ac:dyDescent="0.25">
      <c r="A136" s="42"/>
      <c r="B136" s="49" t="s">
        <v>156</v>
      </c>
      <c r="C136" s="40">
        <v>1</v>
      </c>
      <c r="E136" s="40">
        <v>1</v>
      </c>
      <c r="F136" s="40">
        <v>1</v>
      </c>
      <c r="AE136" s="40">
        <v>1</v>
      </c>
      <c r="AF136" s="40">
        <v>1</v>
      </c>
      <c r="AG136" s="40">
        <v>1</v>
      </c>
      <c r="AM136" s="40">
        <v>1</v>
      </c>
      <c r="BH136" s="40">
        <v>1</v>
      </c>
      <c r="BI136" s="40">
        <v>1</v>
      </c>
      <c r="BJ136" s="40">
        <f>SUM(C136:BI136)</f>
        <v>9</v>
      </c>
      <c r="BK136" s="41">
        <f>BJ136/58</f>
        <v>0.15517241379310345</v>
      </c>
    </row>
    <row r="137" spans="1:63" ht="16.5" customHeight="1" x14ac:dyDescent="0.25">
      <c r="A137" s="42"/>
      <c r="B137" s="49" t="s">
        <v>157</v>
      </c>
      <c r="G137" s="40">
        <v>1</v>
      </c>
      <c r="J137" s="40">
        <v>1</v>
      </c>
      <c r="L137" s="40">
        <v>1</v>
      </c>
      <c r="M137" s="40">
        <v>1</v>
      </c>
      <c r="N137" s="40">
        <v>1</v>
      </c>
      <c r="O137" s="40">
        <v>1</v>
      </c>
      <c r="AA137" s="40">
        <v>1</v>
      </c>
      <c r="AC137" s="40">
        <v>1</v>
      </c>
      <c r="AH137" s="40">
        <v>1</v>
      </c>
      <c r="AL137" s="40">
        <v>1</v>
      </c>
      <c r="AN137" s="40">
        <v>1</v>
      </c>
      <c r="AO137" s="40">
        <v>1</v>
      </c>
      <c r="BJ137" s="40">
        <f>SUM(C137:BI137)</f>
        <v>12</v>
      </c>
      <c r="BK137" s="41">
        <f>BJ137/58</f>
        <v>0.20689655172413793</v>
      </c>
    </row>
    <row r="138" spans="1:63" ht="16.5" customHeight="1" x14ac:dyDescent="0.25">
      <c r="A138" s="42"/>
      <c r="B138" s="49" t="s">
        <v>69</v>
      </c>
      <c r="AP138" s="40">
        <v>1</v>
      </c>
      <c r="AS138" s="40">
        <v>1</v>
      </c>
      <c r="AU138" s="40">
        <v>1</v>
      </c>
      <c r="AV138" s="40">
        <v>1</v>
      </c>
      <c r="AW138" s="40">
        <v>1</v>
      </c>
      <c r="AX138" s="40">
        <v>1</v>
      </c>
      <c r="AZ138" s="40">
        <v>1</v>
      </c>
      <c r="BA138" s="40">
        <v>1</v>
      </c>
      <c r="BC138" s="40">
        <v>1</v>
      </c>
      <c r="BD138" s="40">
        <v>1</v>
      </c>
      <c r="BE138" s="40">
        <v>1</v>
      </c>
      <c r="BG138" s="40">
        <v>1</v>
      </c>
      <c r="BJ138" s="40">
        <f>SUM(C138:BI138)</f>
        <v>12</v>
      </c>
      <c r="BK138" s="41">
        <f>BJ138/58</f>
        <v>0.20689655172413793</v>
      </c>
    </row>
    <row r="139" spans="1:63" ht="16.5" customHeight="1" x14ac:dyDescent="0.25">
      <c r="A139" s="42"/>
      <c r="B139" s="49" t="s">
        <v>158</v>
      </c>
      <c r="BK139" s="41">
        <f>BJ139/58</f>
        <v>0</v>
      </c>
    </row>
    <row r="140" spans="1:63" ht="16.5" customHeight="1" x14ac:dyDescent="0.25">
      <c r="A140" s="42"/>
      <c r="B140" s="49" t="s">
        <v>159</v>
      </c>
      <c r="BK140" s="41">
        <f>BJ140/58</f>
        <v>0</v>
      </c>
    </row>
    <row r="141" spans="1:63" ht="16.5" customHeight="1" x14ac:dyDescent="0.25">
      <c r="A141" s="42"/>
      <c r="B141" s="49" t="s">
        <v>160</v>
      </c>
      <c r="V141" s="40">
        <v>1</v>
      </c>
      <c r="BJ141" s="40">
        <f>SUM(C141:BI141)</f>
        <v>1</v>
      </c>
      <c r="BK141" s="41">
        <f>BJ141/58</f>
        <v>1.7241379310344827E-2</v>
      </c>
    </row>
    <row r="142" spans="1:63" ht="16.5" customHeight="1" x14ac:dyDescent="0.25">
      <c r="A142" s="42"/>
      <c r="B142" s="49" t="s">
        <v>161</v>
      </c>
      <c r="BK142" s="41">
        <f>BJ142/58</f>
        <v>0</v>
      </c>
    </row>
    <row r="143" spans="1:63" ht="16.5" customHeight="1" x14ac:dyDescent="0.25">
      <c r="A143" s="42"/>
      <c r="B143" s="49" t="s">
        <v>74</v>
      </c>
      <c r="BK143" s="41">
        <f>BJ143/58</f>
        <v>0</v>
      </c>
    </row>
    <row r="144" spans="1:63" ht="16.5" customHeight="1" x14ac:dyDescent="0.25">
      <c r="A144" s="42"/>
      <c r="B144" s="49" t="s">
        <v>162</v>
      </c>
      <c r="BK144" s="41">
        <f>BJ144/58</f>
        <v>0</v>
      </c>
    </row>
    <row r="145" spans="1:63" ht="16.5" customHeight="1" x14ac:dyDescent="0.25">
      <c r="A145" s="42"/>
      <c r="B145" s="49" t="s">
        <v>76</v>
      </c>
      <c r="BK145" s="41">
        <f>BJ145/58</f>
        <v>0</v>
      </c>
    </row>
    <row r="146" spans="1:63" ht="16.5" customHeight="1" x14ac:dyDescent="0.25">
      <c r="A146" s="42"/>
      <c r="B146" s="49" t="s">
        <v>163</v>
      </c>
      <c r="AI146" s="40">
        <v>1</v>
      </c>
      <c r="BJ146" s="40">
        <f>SUM(C146:BI146)</f>
        <v>1</v>
      </c>
      <c r="BK146" s="41">
        <f>BJ146/58</f>
        <v>1.7241379310344827E-2</v>
      </c>
    </row>
    <row r="147" spans="1:63" ht="16.5" customHeight="1" x14ac:dyDescent="0.25">
      <c r="A147" s="42"/>
      <c r="B147" s="49" t="s">
        <v>78</v>
      </c>
      <c r="P147" s="40">
        <v>1</v>
      </c>
      <c r="Q147" s="40">
        <v>1</v>
      </c>
      <c r="R147" s="40">
        <v>1</v>
      </c>
      <c r="S147" s="40">
        <v>1</v>
      </c>
      <c r="T147" s="40">
        <v>1</v>
      </c>
      <c r="X147" s="40">
        <v>1</v>
      </c>
      <c r="AJ147" s="40">
        <v>1</v>
      </c>
      <c r="BB147" s="40">
        <v>1</v>
      </c>
      <c r="BF147" s="40">
        <v>1</v>
      </c>
      <c r="BJ147" s="40">
        <f>SUM(C147:BI147)</f>
        <v>9</v>
      </c>
      <c r="BK147" s="41">
        <f>BJ147/58</f>
        <v>0.15517241379310345</v>
      </c>
    </row>
    <row r="148" spans="1:63" ht="16.5" customHeight="1" x14ac:dyDescent="0.25">
      <c r="A148" s="42"/>
      <c r="B148" s="49" t="s">
        <v>79</v>
      </c>
      <c r="W148" s="40">
        <v>1</v>
      </c>
      <c r="Y148" s="40">
        <v>1</v>
      </c>
      <c r="Z148" s="40">
        <v>1</v>
      </c>
      <c r="AT148" s="40">
        <v>1</v>
      </c>
      <c r="BJ148" s="40">
        <f>SUM(C148:BI148)</f>
        <v>4</v>
      </c>
      <c r="BK148" s="41">
        <f>BJ148/58</f>
        <v>6.8965517241379309E-2</v>
      </c>
    </row>
    <row r="149" spans="1:63" ht="16.5" customHeight="1" x14ac:dyDescent="0.25">
      <c r="A149" s="42"/>
      <c r="B149" s="49" t="s">
        <v>80</v>
      </c>
      <c r="BK149" s="41">
        <f>BJ149/58</f>
        <v>0</v>
      </c>
    </row>
    <row r="150" spans="1:63" ht="16.5" customHeight="1" x14ac:dyDescent="0.25">
      <c r="A150" s="42"/>
      <c r="B150" s="49" t="s">
        <v>164</v>
      </c>
      <c r="BK150" s="41">
        <f>BJ150/58</f>
        <v>0</v>
      </c>
    </row>
    <row r="151" spans="1:63" ht="16.5" customHeight="1" x14ac:dyDescent="0.25">
      <c r="A151" s="42"/>
      <c r="B151" s="49" t="s">
        <v>82</v>
      </c>
      <c r="BK151" s="41">
        <f>BJ151/58</f>
        <v>0</v>
      </c>
    </row>
    <row r="152" spans="1:63" ht="16.5" customHeight="1" x14ac:dyDescent="0.25">
      <c r="A152" s="42"/>
      <c r="B152" s="49" t="s">
        <v>83</v>
      </c>
      <c r="I152" s="40">
        <v>1</v>
      </c>
      <c r="BJ152" s="40">
        <f>SUM(C152:BI152)</f>
        <v>1</v>
      </c>
      <c r="BK152" s="41">
        <f>BJ152/58</f>
        <v>1.7241379310344827E-2</v>
      </c>
    </row>
    <row r="153" spans="1:63" ht="16.5" customHeight="1" x14ac:dyDescent="0.25">
      <c r="A153" s="42"/>
      <c r="B153" s="49" t="s">
        <v>165</v>
      </c>
      <c r="BK153" s="41">
        <f>BJ153/58</f>
        <v>0</v>
      </c>
    </row>
    <row r="154" spans="1:63" ht="17.25" customHeight="1" thickBot="1" x14ac:dyDescent="0.3">
      <c r="A154" s="43"/>
      <c r="B154" s="56" t="s">
        <v>85</v>
      </c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  <c r="AS154" s="44"/>
      <c r="AT154" s="44"/>
      <c r="AU154" s="44"/>
      <c r="AV154" s="44"/>
      <c r="AW154" s="44"/>
      <c r="AX154" s="44"/>
      <c r="AY154" s="44"/>
      <c r="AZ154" s="44"/>
      <c r="BA154" s="44"/>
      <c r="BB154" s="44"/>
      <c r="BC154" s="44"/>
      <c r="BD154" s="44"/>
      <c r="BE154" s="44"/>
      <c r="BF154" s="44"/>
      <c r="BG154" s="44"/>
      <c r="BH154" s="44"/>
      <c r="BI154" s="44"/>
      <c r="BK154" s="41">
        <f>BJ154/58</f>
        <v>0</v>
      </c>
    </row>
    <row r="155" spans="1:63" ht="16.5" thickBot="1" x14ac:dyDescent="0.3">
      <c r="BK155" s="41"/>
    </row>
    <row r="156" spans="1:63" x14ac:dyDescent="0.25">
      <c r="A156" s="38" t="s">
        <v>295</v>
      </c>
      <c r="B156" s="55" t="s">
        <v>166</v>
      </c>
      <c r="C156" s="39">
        <v>1</v>
      </c>
      <c r="D156" s="39">
        <v>1</v>
      </c>
      <c r="E156" s="39"/>
      <c r="F156" s="39">
        <v>1</v>
      </c>
      <c r="G156" s="39">
        <v>1</v>
      </c>
      <c r="H156" s="39">
        <v>1</v>
      </c>
      <c r="I156" s="39">
        <v>1</v>
      </c>
      <c r="J156" s="39">
        <v>1</v>
      </c>
      <c r="K156" s="39">
        <v>1</v>
      </c>
      <c r="L156" s="39">
        <v>1</v>
      </c>
      <c r="M156" s="39">
        <v>1</v>
      </c>
      <c r="N156" s="39">
        <v>1</v>
      </c>
      <c r="O156" s="39">
        <v>1</v>
      </c>
      <c r="P156" s="39">
        <v>1</v>
      </c>
      <c r="Q156" s="39">
        <v>1</v>
      </c>
      <c r="R156" s="39">
        <v>1</v>
      </c>
      <c r="S156" s="39">
        <v>1</v>
      </c>
      <c r="T156" s="39">
        <v>1</v>
      </c>
      <c r="U156" s="39">
        <v>1</v>
      </c>
      <c r="V156" s="39">
        <v>1</v>
      </c>
      <c r="W156" s="39">
        <v>1</v>
      </c>
      <c r="X156" s="39">
        <v>1</v>
      </c>
      <c r="Y156" s="39">
        <v>1</v>
      </c>
      <c r="Z156" s="39">
        <v>1</v>
      </c>
      <c r="AA156" s="39">
        <v>1</v>
      </c>
      <c r="AB156" s="39">
        <v>1</v>
      </c>
      <c r="AC156" s="39">
        <v>1</v>
      </c>
      <c r="AD156" s="39"/>
      <c r="AE156" s="39">
        <v>1</v>
      </c>
      <c r="AF156" s="39">
        <v>1</v>
      </c>
      <c r="AG156" s="39">
        <v>1</v>
      </c>
      <c r="AH156" s="39">
        <v>1</v>
      </c>
      <c r="AI156" s="39">
        <v>1</v>
      </c>
      <c r="AJ156" s="39">
        <v>1</v>
      </c>
      <c r="AK156" s="39">
        <v>1</v>
      </c>
      <c r="AL156" s="39">
        <v>1</v>
      </c>
      <c r="AM156" s="39">
        <v>1</v>
      </c>
      <c r="AN156" s="39">
        <v>1</v>
      </c>
      <c r="AO156" s="39">
        <v>1</v>
      </c>
      <c r="AP156" s="39">
        <v>1</v>
      </c>
      <c r="AQ156" s="39">
        <v>1</v>
      </c>
      <c r="AR156" s="39">
        <v>1</v>
      </c>
      <c r="AS156" s="39">
        <v>1</v>
      </c>
      <c r="AT156" s="39">
        <v>1</v>
      </c>
      <c r="AU156" s="39">
        <v>1</v>
      </c>
      <c r="AV156" s="39">
        <v>1</v>
      </c>
      <c r="AW156" s="39">
        <v>1</v>
      </c>
      <c r="AX156" s="39">
        <v>1</v>
      </c>
      <c r="AY156" s="39">
        <v>1</v>
      </c>
      <c r="AZ156" s="39">
        <v>1</v>
      </c>
      <c r="BA156" s="39">
        <v>1</v>
      </c>
      <c r="BB156" s="39">
        <v>1</v>
      </c>
      <c r="BC156" s="39">
        <v>1</v>
      </c>
      <c r="BD156" s="39">
        <v>1</v>
      </c>
      <c r="BE156" s="39">
        <v>1</v>
      </c>
      <c r="BF156" s="39">
        <v>1</v>
      </c>
      <c r="BG156" s="39">
        <v>1</v>
      </c>
      <c r="BH156" s="39">
        <v>1</v>
      </c>
      <c r="BI156" s="59">
        <v>1</v>
      </c>
      <c r="BJ156" s="40">
        <f>SUM(C156:BI156)</f>
        <v>57</v>
      </c>
      <c r="BK156" s="41">
        <f>BJ156/58</f>
        <v>0.98275862068965514</v>
      </c>
    </row>
    <row r="157" spans="1:63" ht="16.5" customHeight="1" x14ac:dyDescent="0.25">
      <c r="A157" s="42"/>
      <c r="B157" s="60" t="s">
        <v>167</v>
      </c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  <c r="AB157" s="61"/>
      <c r="AC157" s="61"/>
      <c r="AD157" s="61"/>
      <c r="AE157" s="61"/>
      <c r="AF157" s="61"/>
      <c r="AG157" s="61"/>
      <c r="AH157" s="61"/>
      <c r="AI157" s="61"/>
      <c r="AJ157" s="61"/>
      <c r="AK157" s="61"/>
      <c r="AL157" s="61"/>
      <c r="AM157" s="61"/>
      <c r="AN157" s="61"/>
      <c r="AO157" s="61"/>
      <c r="AP157" s="61"/>
      <c r="AQ157" s="61"/>
      <c r="AR157" s="61"/>
      <c r="AS157" s="61"/>
      <c r="AT157" s="61"/>
      <c r="AU157" s="61"/>
      <c r="AV157" s="61"/>
      <c r="AW157" s="61"/>
      <c r="AX157" s="61"/>
      <c r="AY157" s="61"/>
      <c r="AZ157" s="61"/>
      <c r="BA157" s="61"/>
      <c r="BB157" s="61"/>
      <c r="BC157" s="61"/>
      <c r="BD157" s="61"/>
      <c r="BE157" s="61"/>
      <c r="BF157" s="61"/>
      <c r="BG157" s="61"/>
      <c r="BH157" s="61"/>
      <c r="BI157" s="62"/>
      <c r="BK157" s="41">
        <f>BJ157/58</f>
        <v>0</v>
      </c>
    </row>
    <row r="158" spans="1:63" ht="16.5" customHeight="1" x14ac:dyDescent="0.25">
      <c r="A158" s="42"/>
      <c r="B158" s="60" t="s">
        <v>88</v>
      </c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  <c r="AB158" s="61"/>
      <c r="AC158" s="61"/>
      <c r="AD158" s="61"/>
      <c r="AE158" s="61"/>
      <c r="AF158" s="61"/>
      <c r="AG158" s="61"/>
      <c r="AH158" s="61"/>
      <c r="AI158" s="61"/>
      <c r="AJ158" s="61"/>
      <c r="AK158" s="61"/>
      <c r="AL158" s="61"/>
      <c r="AM158" s="61"/>
      <c r="AN158" s="61"/>
      <c r="AO158" s="61"/>
      <c r="AP158" s="61"/>
      <c r="AQ158" s="61"/>
      <c r="AR158" s="61"/>
      <c r="AS158" s="61"/>
      <c r="AT158" s="61"/>
      <c r="AU158" s="61"/>
      <c r="AV158" s="61"/>
      <c r="AW158" s="61"/>
      <c r="AX158" s="61"/>
      <c r="AY158" s="61"/>
      <c r="AZ158" s="61"/>
      <c r="BA158" s="61"/>
      <c r="BB158" s="61"/>
      <c r="BC158" s="61"/>
      <c r="BD158" s="61"/>
      <c r="BE158" s="61"/>
      <c r="BF158" s="61"/>
      <c r="BG158" s="61"/>
      <c r="BH158" s="61"/>
      <c r="BI158" s="62"/>
      <c r="BK158" s="41">
        <f>BJ158/58</f>
        <v>0</v>
      </c>
    </row>
    <row r="159" spans="1:63" ht="16.5" customHeight="1" x14ac:dyDescent="0.25">
      <c r="A159" s="42"/>
      <c r="B159" s="60" t="s">
        <v>168</v>
      </c>
      <c r="C159" s="61"/>
      <c r="D159" s="61"/>
      <c r="E159" s="61">
        <v>1</v>
      </c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61"/>
      <c r="AI159" s="61"/>
      <c r="AJ159" s="61"/>
      <c r="AK159" s="61"/>
      <c r="AL159" s="61"/>
      <c r="AM159" s="61"/>
      <c r="AN159" s="61"/>
      <c r="AO159" s="61"/>
      <c r="AP159" s="61"/>
      <c r="AQ159" s="61"/>
      <c r="AR159" s="61"/>
      <c r="AS159" s="61"/>
      <c r="AT159" s="61"/>
      <c r="AU159" s="61"/>
      <c r="AV159" s="61"/>
      <c r="AW159" s="61"/>
      <c r="AX159" s="61"/>
      <c r="AY159" s="61"/>
      <c r="AZ159" s="61"/>
      <c r="BA159" s="61"/>
      <c r="BB159" s="61"/>
      <c r="BC159" s="61"/>
      <c r="BD159" s="61"/>
      <c r="BE159" s="61"/>
      <c r="BF159" s="61"/>
      <c r="BG159" s="61"/>
      <c r="BH159" s="61"/>
      <c r="BI159" s="62"/>
      <c r="BJ159" s="40">
        <f>SUM(C159:BI159)</f>
        <v>1</v>
      </c>
      <c r="BK159" s="41">
        <f>BJ159/58</f>
        <v>1.7241379310344827E-2</v>
      </c>
    </row>
    <row r="160" spans="1:63" ht="16.5" customHeight="1" x14ac:dyDescent="0.25">
      <c r="A160" s="42"/>
      <c r="B160" s="60" t="s">
        <v>90</v>
      </c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61"/>
      <c r="AI160" s="61"/>
      <c r="AJ160" s="61"/>
      <c r="AK160" s="61"/>
      <c r="AL160" s="61"/>
      <c r="AM160" s="61"/>
      <c r="AN160" s="61"/>
      <c r="AO160" s="61"/>
      <c r="AP160" s="61"/>
      <c r="AQ160" s="61"/>
      <c r="AR160" s="61"/>
      <c r="AS160" s="61"/>
      <c r="AT160" s="61"/>
      <c r="AU160" s="61"/>
      <c r="AV160" s="61"/>
      <c r="AW160" s="61"/>
      <c r="AX160" s="61"/>
      <c r="AY160" s="61"/>
      <c r="AZ160" s="61"/>
      <c r="BA160" s="61"/>
      <c r="BB160" s="61"/>
      <c r="BC160" s="61"/>
      <c r="BD160" s="61"/>
      <c r="BE160" s="61"/>
      <c r="BF160" s="61"/>
      <c r="BG160" s="61"/>
      <c r="BH160" s="61"/>
      <c r="BI160" s="62"/>
      <c r="BK160" s="41">
        <f>BJ160/58</f>
        <v>0</v>
      </c>
    </row>
    <row r="161" spans="1:64" ht="16.5" customHeight="1" x14ac:dyDescent="0.25">
      <c r="A161" s="42"/>
      <c r="B161" s="60" t="s">
        <v>169</v>
      </c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61"/>
      <c r="AC161" s="61"/>
      <c r="AD161" s="61"/>
      <c r="AE161" s="61"/>
      <c r="AF161" s="61"/>
      <c r="AG161" s="61"/>
      <c r="AH161" s="61"/>
      <c r="AI161" s="61"/>
      <c r="AJ161" s="61"/>
      <c r="AK161" s="61"/>
      <c r="AL161" s="61"/>
      <c r="AM161" s="61"/>
      <c r="AN161" s="61"/>
      <c r="AO161" s="61"/>
      <c r="AP161" s="61"/>
      <c r="AQ161" s="61"/>
      <c r="AR161" s="61"/>
      <c r="AS161" s="61"/>
      <c r="AT161" s="61"/>
      <c r="AU161" s="61"/>
      <c r="AV161" s="61"/>
      <c r="AW161" s="61"/>
      <c r="AX161" s="61"/>
      <c r="AY161" s="61"/>
      <c r="AZ161" s="61"/>
      <c r="BA161" s="61"/>
      <c r="BB161" s="61"/>
      <c r="BC161" s="61"/>
      <c r="BD161" s="61"/>
      <c r="BE161" s="61"/>
      <c r="BF161" s="61"/>
      <c r="BG161" s="61"/>
      <c r="BH161" s="61"/>
      <c r="BI161" s="62"/>
      <c r="BK161" s="41">
        <f>BJ161/58</f>
        <v>0</v>
      </c>
    </row>
    <row r="162" spans="1:64" ht="16.5" customHeight="1" x14ac:dyDescent="0.25">
      <c r="A162" s="42"/>
      <c r="B162" s="60" t="s">
        <v>92</v>
      </c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  <c r="AC162" s="61"/>
      <c r="AD162" s="61"/>
      <c r="AE162" s="61"/>
      <c r="AF162" s="61"/>
      <c r="AG162" s="61"/>
      <c r="AH162" s="61"/>
      <c r="AI162" s="61"/>
      <c r="AJ162" s="61"/>
      <c r="AK162" s="61"/>
      <c r="AL162" s="61"/>
      <c r="AM162" s="61"/>
      <c r="AN162" s="61"/>
      <c r="AO162" s="61"/>
      <c r="AP162" s="61"/>
      <c r="AQ162" s="61"/>
      <c r="AR162" s="61"/>
      <c r="AS162" s="61"/>
      <c r="AT162" s="61"/>
      <c r="AU162" s="61"/>
      <c r="AV162" s="61"/>
      <c r="AW162" s="61"/>
      <c r="AX162" s="61"/>
      <c r="AY162" s="61"/>
      <c r="AZ162" s="61"/>
      <c r="BA162" s="61"/>
      <c r="BB162" s="61"/>
      <c r="BC162" s="61"/>
      <c r="BD162" s="61"/>
      <c r="BE162" s="61"/>
      <c r="BF162" s="61"/>
      <c r="BG162" s="61"/>
      <c r="BH162" s="61"/>
      <c r="BI162" s="62"/>
      <c r="BK162" s="41">
        <f>BJ162/58</f>
        <v>0</v>
      </c>
    </row>
    <row r="163" spans="1:64" ht="16.5" customHeight="1" x14ac:dyDescent="0.25">
      <c r="A163" s="42"/>
      <c r="B163" s="60" t="s">
        <v>93</v>
      </c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/>
      <c r="AB163" s="61"/>
      <c r="AC163" s="61"/>
      <c r="AD163" s="61"/>
      <c r="AE163" s="61"/>
      <c r="AF163" s="61"/>
      <c r="AG163" s="61"/>
      <c r="AH163" s="61"/>
      <c r="AI163" s="61"/>
      <c r="AJ163" s="61"/>
      <c r="AK163" s="61"/>
      <c r="AL163" s="61"/>
      <c r="AM163" s="61"/>
      <c r="AN163" s="61"/>
      <c r="AO163" s="61"/>
      <c r="AP163" s="61"/>
      <c r="AQ163" s="61"/>
      <c r="AR163" s="61"/>
      <c r="AS163" s="61"/>
      <c r="AT163" s="61"/>
      <c r="AU163" s="61"/>
      <c r="AV163" s="61"/>
      <c r="AW163" s="61"/>
      <c r="AX163" s="61"/>
      <c r="AY163" s="61"/>
      <c r="AZ163" s="61"/>
      <c r="BA163" s="61"/>
      <c r="BB163" s="61"/>
      <c r="BC163" s="61"/>
      <c r="BD163" s="61"/>
      <c r="BE163" s="61"/>
      <c r="BF163" s="61"/>
      <c r="BG163" s="61"/>
      <c r="BH163" s="61"/>
      <c r="BI163" s="62"/>
      <c r="BK163" s="41">
        <f>BJ163/58</f>
        <v>0</v>
      </c>
    </row>
    <row r="164" spans="1:64" ht="16.5" customHeight="1" x14ac:dyDescent="0.25">
      <c r="A164" s="42"/>
      <c r="B164" s="60" t="s">
        <v>94</v>
      </c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1"/>
      <c r="AC164" s="61"/>
      <c r="AD164" s="61"/>
      <c r="AE164" s="61"/>
      <c r="AF164" s="61"/>
      <c r="AG164" s="61"/>
      <c r="AH164" s="61"/>
      <c r="AI164" s="61"/>
      <c r="AJ164" s="61"/>
      <c r="AK164" s="61"/>
      <c r="AL164" s="61"/>
      <c r="AM164" s="61"/>
      <c r="AN164" s="61"/>
      <c r="AO164" s="61"/>
      <c r="AP164" s="61"/>
      <c r="AQ164" s="61"/>
      <c r="AR164" s="61"/>
      <c r="AS164" s="61"/>
      <c r="AT164" s="61"/>
      <c r="AU164" s="61"/>
      <c r="AV164" s="61"/>
      <c r="AW164" s="61"/>
      <c r="AX164" s="61"/>
      <c r="AY164" s="61"/>
      <c r="AZ164" s="61"/>
      <c r="BA164" s="61"/>
      <c r="BB164" s="61"/>
      <c r="BC164" s="61"/>
      <c r="BD164" s="61"/>
      <c r="BE164" s="61"/>
      <c r="BF164" s="61"/>
      <c r="BG164" s="61"/>
      <c r="BH164" s="61"/>
      <c r="BI164" s="62"/>
      <c r="BK164" s="41">
        <f>BJ164/58</f>
        <v>0</v>
      </c>
    </row>
    <row r="165" spans="1:64" ht="16.5" customHeight="1" x14ac:dyDescent="0.25">
      <c r="A165" s="42"/>
      <c r="B165" s="60" t="s">
        <v>95</v>
      </c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  <c r="AF165" s="61"/>
      <c r="AG165" s="61"/>
      <c r="AH165" s="61"/>
      <c r="AI165" s="61"/>
      <c r="AJ165" s="61"/>
      <c r="AK165" s="61"/>
      <c r="AL165" s="61"/>
      <c r="AM165" s="61"/>
      <c r="AN165" s="61"/>
      <c r="AO165" s="61"/>
      <c r="AP165" s="61"/>
      <c r="AQ165" s="61"/>
      <c r="AR165" s="61"/>
      <c r="AS165" s="61"/>
      <c r="AT165" s="61"/>
      <c r="AU165" s="61"/>
      <c r="AV165" s="61"/>
      <c r="AW165" s="61"/>
      <c r="AX165" s="61"/>
      <c r="AY165" s="61"/>
      <c r="AZ165" s="61"/>
      <c r="BA165" s="61"/>
      <c r="BB165" s="61"/>
      <c r="BC165" s="61"/>
      <c r="BD165" s="61"/>
      <c r="BE165" s="61"/>
      <c r="BF165" s="61"/>
      <c r="BG165" s="61"/>
      <c r="BH165" s="61"/>
      <c r="BI165" s="62"/>
      <c r="BK165" s="41">
        <f>BJ165/58</f>
        <v>0</v>
      </c>
    </row>
    <row r="166" spans="1:64" ht="17.25" customHeight="1" thickBot="1" x14ac:dyDescent="0.3">
      <c r="A166" s="43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/>
      <c r="AJ166" s="44"/>
      <c r="AK166" s="44"/>
      <c r="AL166" s="44"/>
      <c r="AM166" s="44"/>
      <c r="AN166" s="44"/>
      <c r="AO166" s="44"/>
      <c r="AP166" s="44"/>
      <c r="AQ166" s="44"/>
      <c r="AR166" s="44"/>
      <c r="AS166" s="44"/>
      <c r="AT166" s="44"/>
      <c r="AU166" s="44"/>
      <c r="AV166" s="44"/>
      <c r="AW166" s="44"/>
      <c r="AX166" s="44"/>
      <c r="AY166" s="44"/>
      <c r="AZ166" s="44"/>
      <c r="BA166" s="44"/>
      <c r="BB166" s="44"/>
      <c r="BC166" s="44"/>
      <c r="BD166" s="44"/>
      <c r="BE166" s="44"/>
      <c r="BF166" s="44"/>
      <c r="BG166" s="44"/>
      <c r="BH166" s="44"/>
      <c r="BI166" s="63"/>
      <c r="BK166" s="41">
        <f>BJ166/58</f>
        <v>0</v>
      </c>
    </row>
    <row r="167" spans="1:64" ht="16.5" thickBot="1" x14ac:dyDescent="0.3">
      <c r="BK167" s="41"/>
    </row>
    <row r="168" spans="1:64" ht="34.5" customHeight="1" x14ac:dyDescent="0.25">
      <c r="A168" s="38" t="s">
        <v>296</v>
      </c>
      <c r="B168" s="55" t="s">
        <v>97</v>
      </c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>
        <v>1</v>
      </c>
      <c r="Q168" s="39"/>
      <c r="R168" s="39">
        <v>1</v>
      </c>
      <c r="S168" s="39">
        <v>1</v>
      </c>
      <c r="T168" s="39">
        <v>1</v>
      </c>
      <c r="U168" s="39"/>
      <c r="V168" s="39"/>
      <c r="W168" s="39"/>
      <c r="X168" s="39"/>
      <c r="Y168" s="39">
        <v>1</v>
      </c>
      <c r="Z168" s="39">
        <v>1</v>
      </c>
      <c r="AA168" s="39"/>
      <c r="AB168" s="39"/>
      <c r="AC168" s="39"/>
      <c r="AD168" s="39"/>
      <c r="AE168" s="39"/>
      <c r="AF168" s="39"/>
      <c r="AG168" s="39"/>
      <c r="AH168" s="39"/>
      <c r="AI168" s="39"/>
      <c r="AJ168" s="39">
        <v>1</v>
      </c>
      <c r="AK168" s="39"/>
      <c r="AL168" s="39"/>
      <c r="AM168" s="39"/>
      <c r="AN168" s="39"/>
      <c r="AO168" s="39"/>
      <c r="AP168" s="39"/>
      <c r="AQ168" s="39"/>
      <c r="AR168" s="39"/>
      <c r="AS168" s="39"/>
      <c r="AT168" s="39">
        <v>1</v>
      </c>
      <c r="AU168" s="39"/>
      <c r="AV168" s="39"/>
      <c r="AW168" s="39"/>
      <c r="AX168" s="39"/>
      <c r="AY168" s="39"/>
      <c r="AZ168" s="39"/>
      <c r="BA168" s="39"/>
      <c r="BB168" s="39">
        <v>1</v>
      </c>
      <c r="BC168" s="39"/>
      <c r="BD168" s="39">
        <v>1</v>
      </c>
      <c r="BE168" s="39"/>
      <c r="BF168" s="39"/>
      <c r="BG168" s="39"/>
      <c r="BH168" s="39"/>
      <c r="BI168" s="39"/>
      <c r="BJ168" s="40">
        <f>SUM(C168:BI168)</f>
        <v>10</v>
      </c>
      <c r="BK168" s="41">
        <f>BJ168/58</f>
        <v>0.17241379310344829</v>
      </c>
    </row>
    <row r="169" spans="1:64" ht="34.5" customHeight="1" thickBot="1" x14ac:dyDescent="0.3">
      <c r="A169" s="43"/>
      <c r="B169" s="56" t="s">
        <v>144</v>
      </c>
      <c r="C169" s="44">
        <v>1</v>
      </c>
      <c r="D169" s="44">
        <v>1</v>
      </c>
      <c r="E169" s="44">
        <v>1</v>
      </c>
      <c r="F169" s="44">
        <v>1</v>
      </c>
      <c r="G169" s="44">
        <v>1</v>
      </c>
      <c r="H169" s="44">
        <v>1</v>
      </c>
      <c r="I169" s="44">
        <v>1</v>
      </c>
      <c r="J169" s="44">
        <v>1</v>
      </c>
      <c r="K169" s="44">
        <v>1</v>
      </c>
      <c r="L169" s="44">
        <v>1</v>
      </c>
      <c r="M169" s="44">
        <v>1</v>
      </c>
      <c r="N169" s="44">
        <v>1</v>
      </c>
      <c r="O169" s="44">
        <v>1</v>
      </c>
      <c r="P169" s="44"/>
      <c r="Q169" s="44">
        <v>1</v>
      </c>
      <c r="R169" s="44"/>
      <c r="S169" s="44"/>
      <c r="T169" s="44"/>
      <c r="U169" s="44">
        <v>1</v>
      </c>
      <c r="V169" s="44">
        <v>1</v>
      </c>
      <c r="W169" s="44">
        <v>1</v>
      </c>
      <c r="X169" s="44">
        <v>1</v>
      </c>
      <c r="Y169" s="44"/>
      <c r="Z169" s="44"/>
      <c r="AA169" s="44">
        <v>1</v>
      </c>
      <c r="AB169" s="44">
        <v>1</v>
      </c>
      <c r="AC169" s="44">
        <v>1</v>
      </c>
      <c r="AD169" s="44"/>
      <c r="AE169" s="44">
        <v>1</v>
      </c>
      <c r="AF169" s="44">
        <v>1</v>
      </c>
      <c r="AG169" s="44">
        <v>1</v>
      </c>
      <c r="AH169" s="44">
        <v>1</v>
      </c>
      <c r="AI169" s="44">
        <v>1</v>
      </c>
      <c r="AJ169" s="44"/>
      <c r="AK169" s="44">
        <v>1</v>
      </c>
      <c r="AL169" s="44">
        <v>1</v>
      </c>
      <c r="AM169" s="44">
        <v>1</v>
      </c>
      <c r="AN169" s="44">
        <v>1</v>
      </c>
      <c r="AO169" s="44">
        <v>1</v>
      </c>
      <c r="AP169" s="44">
        <v>1</v>
      </c>
      <c r="AQ169" s="44">
        <v>1</v>
      </c>
      <c r="AR169" s="44">
        <v>1</v>
      </c>
      <c r="AS169" s="44">
        <v>1</v>
      </c>
      <c r="AT169" s="44"/>
      <c r="AU169" s="44">
        <v>1</v>
      </c>
      <c r="AV169" s="44">
        <v>1</v>
      </c>
      <c r="AW169" s="44">
        <v>1</v>
      </c>
      <c r="AX169" s="44">
        <v>1</v>
      </c>
      <c r="AY169" s="44">
        <v>1</v>
      </c>
      <c r="AZ169" s="44">
        <v>1</v>
      </c>
      <c r="BA169" s="44">
        <v>1</v>
      </c>
      <c r="BB169" s="44"/>
      <c r="BC169" s="44">
        <v>1</v>
      </c>
      <c r="BD169" s="44"/>
      <c r="BE169" s="44">
        <v>1</v>
      </c>
      <c r="BF169" s="44">
        <v>1</v>
      </c>
      <c r="BG169" s="44">
        <v>1</v>
      </c>
      <c r="BH169" s="44">
        <v>1</v>
      </c>
      <c r="BI169" s="44">
        <v>1</v>
      </c>
      <c r="BJ169" s="40">
        <f>SUM(C169:BI169)</f>
        <v>48</v>
      </c>
      <c r="BK169" s="41">
        <f>BJ169/58</f>
        <v>0.82758620689655171</v>
      </c>
    </row>
    <row r="170" spans="1:64" ht="16.5" thickBot="1" x14ac:dyDescent="0.3">
      <c r="BK170" s="41"/>
    </row>
    <row r="171" spans="1:64" x14ac:dyDescent="0.25">
      <c r="A171" s="38" t="s">
        <v>297</v>
      </c>
      <c r="B171" s="55" t="s">
        <v>170</v>
      </c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>
        <v>1</v>
      </c>
      <c r="Q171" s="39"/>
      <c r="R171" s="39">
        <v>1</v>
      </c>
      <c r="S171" s="39">
        <v>1</v>
      </c>
      <c r="T171" s="39">
        <v>1</v>
      </c>
      <c r="U171" s="39"/>
      <c r="V171" s="39"/>
      <c r="W171" s="39"/>
      <c r="X171" s="39"/>
      <c r="Y171" s="39">
        <v>1</v>
      </c>
      <c r="Z171" s="39">
        <v>1</v>
      </c>
      <c r="AA171" s="39"/>
      <c r="AB171" s="39"/>
      <c r="AC171" s="39"/>
      <c r="AD171" s="39"/>
      <c r="AE171" s="39"/>
      <c r="AF171" s="39"/>
      <c r="AG171" s="39"/>
      <c r="AH171" s="39"/>
      <c r="AI171" s="39"/>
      <c r="AJ171" s="39">
        <v>1</v>
      </c>
      <c r="AK171" s="39"/>
      <c r="AL171" s="39"/>
      <c r="AM171" s="39"/>
      <c r="AN171" s="39"/>
      <c r="AO171" s="39"/>
      <c r="AP171" s="39"/>
      <c r="AQ171" s="39"/>
      <c r="AR171" s="39"/>
      <c r="AS171" s="39"/>
      <c r="AT171" s="39"/>
      <c r="AU171" s="39"/>
      <c r="AV171" s="39"/>
      <c r="AW171" s="39"/>
      <c r="AX171" s="39"/>
      <c r="AY171" s="39"/>
      <c r="AZ171" s="39"/>
      <c r="BA171" s="39"/>
      <c r="BB171" s="39">
        <v>1</v>
      </c>
      <c r="BC171" s="39"/>
      <c r="BD171" s="39">
        <v>1</v>
      </c>
      <c r="BE171" s="39"/>
      <c r="BF171" s="39"/>
      <c r="BG171" s="39"/>
      <c r="BH171" s="39"/>
      <c r="BI171" s="39"/>
      <c r="BJ171" s="40">
        <f>SUM(C171:BI171)</f>
        <v>9</v>
      </c>
      <c r="BK171" s="41">
        <f>BJ171/58</f>
        <v>0.15517241379310345</v>
      </c>
      <c r="BL171" s="41">
        <f>BJ171/10</f>
        <v>0.9</v>
      </c>
    </row>
    <row r="172" spans="1:64" ht="16.5" customHeight="1" x14ac:dyDescent="0.25">
      <c r="A172" s="42"/>
      <c r="B172" s="49" t="s">
        <v>171</v>
      </c>
      <c r="BK172" s="41">
        <f>BJ172/58</f>
        <v>0</v>
      </c>
      <c r="BL172" s="41">
        <f>BJ172/10</f>
        <v>0</v>
      </c>
    </row>
    <row r="173" spans="1:64" ht="16.5" customHeight="1" x14ac:dyDescent="0.25">
      <c r="A173" s="42"/>
      <c r="B173" s="49" t="s">
        <v>172</v>
      </c>
      <c r="BK173" s="41">
        <f>BJ173/58</f>
        <v>0</v>
      </c>
      <c r="BL173" s="41">
        <f>BJ173/10</f>
        <v>0</v>
      </c>
    </row>
    <row r="174" spans="1:64" ht="16.5" customHeight="1" x14ac:dyDescent="0.25">
      <c r="A174" s="42"/>
      <c r="B174" s="49" t="s">
        <v>173</v>
      </c>
      <c r="BK174" s="41">
        <f>BJ174/58</f>
        <v>0</v>
      </c>
      <c r="BL174" s="41">
        <f>BJ174/10</f>
        <v>0</v>
      </c>
    </row>
    <row r="175" spans="1:64" ht="16.5" customHeight="1" x14ac:dyDescent="0.25">
      <c r="A175" s="42"/>
      <c r="B175" s="49" t="s">
        <v>102</v>
      </c>
      <c r="BK175" s="41">
        <f>BJ175/58</f>
        <v>0</v>
      </c>
      <c r="BL175" s="41">
        <f>BJ175/10</f>
        <v>0</v>
      </c>
    </row>
    <row r="176" spans="1:64" ht="16.5" customHeight="1" x14ac:dyDescent="0.25">
      <c r="A176" s="42"/>
      <c r="B176" s="49" t="s">
        <v>174</v>
      </c>
      <c r="BK176" s="41">
        <f>BJ176/58</f>
        <v>0</v>
      </c>
      <c r="BL176" s="41">
        <f>BJ176/10</f>
        <v>0</v>
      </c>
    </row>
    <row r="177" spans="1:64" ht="16.5" customHeight="1" x14ac:dyDescent="0.25">
      <c r="A177" s="42"/>
      <c r="B177" s="49" t="s">
        <v>104</v>
      </c>
      <c r="BK177" s="41">
        <f>BJ177/58</f>
        <v>0</v>
      </c>
      <c r="BL177" s="41">
        <f>BJ177/10</f>
        <v>0</v>
      </c>
    </row>
    <row r="178" spans="1:64" ht="16.5" customHeight="1" x14ac:dyDescent="0.25">
      <c r="A178" s="42"/>
      <c r="B178" s="49" t="s">
        <v>175</v>
      </c>
      <c r="AT178" s="40">
        <v>1</v>
      </c>
      <c r="BJ178" s="40">
        <f>SUM(C178:BI178)</f>
        <v>1</v>
      </c>
      <c r="BK178" s="41">
        <f>BJ178/58</f>
        <v>1.7241379310344827E-2</v>
      </c>
      <c r="BL178" s="41">
        <f>BJ178/10</f>
        <v>0.1</v>
      </c>
    </row>
    <row r="179" spans="1:64" ht="16.5" customHeight="1" x14ac:dyDescent="0.25">
      <c r="A179" s="42"/>
      <c r="B179" s="49" t="s">
        <v>106</v>
      </c>
      <c r="BK179" s="41">
        <f>BJ179/58</f>
        <v>0</v>
      </c>
      <c r="BL179" s="41">
        <f>BJ179/10</f>
        <v>0</v>
      </c>
    </row>
    <row r="180" spans="1:64" ht="16.5" customHeight="1" x14ac:dyDescent="0.25">
      <c r="A180" s="42"/>
      <c r="B180" s="49" t="s">
        <v>107</v>
      </c>
      <c r="BK180" s="41">
        <f>BJ180/58</f>
        <v>0</v>
      </c>
      <c r="BL180" s="41">
        <f>BJ180/10</f>
        <v>0</v>
      </c>
    </row>
    <row r="181" spans="1:64" ht="16.5" customHeight="1" x14ac:dyDescent="0.25">
      <c r="A181" s="42"/>
      <c r="B181" s="49" t="s">
        <v>108</v>
      </c>
      <c r="BK181" s="41">
        <f>BJ181/58</f>
        <v>0</v>
      </c>
      <c r="BL181" s="41">
        <f>BJ181/10</f>
        <v>0</v>
      </c>
    </row>
    <row r="182" spans="1:64" ht="16.5" customHeight="1" x14ac:dyDescent="0.25">
      <c r="A182" s="42"/>
      <c r="B182" s="49" t="s">
        <v>109</v>
      </c>
      <c r="BK182" s="41">
        <f>BJ182/58</f>
        <v>0</v>
      </c>
      <c r="BL182" s="41">
        <f>BJ182/10</f>
        <v>0</v>
      </c>
    </row>
    <row r="183" spans="1:64" ht="16.5" customHeight="1" x14ac:dyDescent="0.25">
      <c r="A183" s="42"/>
      <c r="B183" s="49" t="s">
        <v>176</v>
      </c>
      <c r="BK183" s="41">
        <f>BJ183/58</f>
        <v>0</v>
      </c>
      <c r="BL183" s="41">
        <f>BJ183/10</f>
        <v>0</v>
      </c>
    </row>
    <row r="184" spans="1:64" ht="16.5" customHeight="1" x14ac:dyDescent="0.25">
      <c r="A184" s="42"/>
      <c r="B184" s="49" t="s">
        <v>177</v>
      </c>
      <c r="BK184" s="41">
        <f>BJ184/58</f>
        <v>0</v>
      </c>
      <c r="BL184" s="41">
        <f>BJ184/10</f>
        <v>0</v>
      </c>
    </row>
    <row r="185" spans="1:64" ht="16.5" customHeight="1" x14ac:dyDescent="0.25">
      <c r="A185" s="42"/>
      <c r="B185" s="49" t="s">
        <v>178</v>
      </c>
      <c r="BK185" s="41">
        <f>BJ185/58</f>
        <v>0</v>
      </c>
      <c r="BL185" s="41">
        <f>BJ185/10</f>
        <v>0</v>
      </c>
    </row>
    <row r="186" spans="1:64" ht="17.25" customHeight="1" thickBot="1" x14ac:dyDescent="0.3">
      <c r="A186" s="43"/>
      <c r="B186" s="56" t="s">
        <v>113</v>
      </c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  <c r="AH186" s="44"/>
      <c r="AI186" s="44"/>
      <c r="AJ186" s="44"/>
      <c r="AK186" s="44"/>
      <c r="AL186" s="44"/>
      <c r="AM186" s="44"/>
      <c r="AN186" s="44"/>
      <c r="AO186" s="44"/>
      <c r="AP186" s="44"/>
      <c r="AQ186" s="44"/>
      <c r="AR186" s="44"/>
      <c r="AS186" s="44"/>
      <c r="AT186" s="44"/>
      <c r="AU186" s="44"/>
      <c r="AV186" s="44"/>
      <c r="AW186" s="44"/>
      <c r="AX186" s="44"/>
      <c r="AY186" s="44"/>
      <c r="AZ186" s="44"/>
      <c r="BA186" s="44"/>
      <c r="BB186" s="44"/>
      <c r="BC186" s="44"/>
      <c r="BD186" s="44"/>
      <c r="BE186" s="44"/>
      <c r="BF186" s="44"/>
      <c r="BG186" s="44"/>
      <c r="BH186" s="44"/>
      <c r="BI186" s="44"/>
      <c r="BK186" s="41">
        <f>BJ186/58</f>
        <v>0</v>
      </c>
      <c r="BL186" s="41">
        <f>BJ186/10</f>
        <v>0</v>
      </c>
    </row>
    <row r="188" spans="1:64" x14ac:dyDescent="0.25">
      <c r="B188" s="20" t="s">
        <v>238</v>
      </c>
    </row>
  </sheetData>
  <mergeCells count="24">
    <mergeCell ref="A118:A127"/>
    <mergeCell ref="A129:A132"/>
    <mergeCell ref="A134:A154"/>
    <mergeCell ref="A156:A166"/>
    <mergeCell ref="A168:A169"/>
    <mergeCell ref="A171:A186"/>
    <mergeCell ref="A88:A89"/>
    <mergeCell ref="A91:A92"/>
    <mergeCell ref="A94:A98"/>
    <mergeCell ref="A100:A101"/>
    <mergeCell ref="A103:A109"/>
    <mergeCell ref="A111:A116"/>
    <mergeCell ref="A41:B41"/>
    <mergeCell ref="A43:B43"/>
    <mergeCell ref="A45:A49"/>
    <mergeCell ref="A51:A58"/>
    <mergeCell ref="A60:A72"/>
    <mergeCell ref="A74:A85"/>
    <mergeCell ref="A1:A6"/>
    <mergeCell ref="A8:A11"/>
    <mergeCell ref="A13:A16"/>
    <mergeCell ref="A18:A23"/>
    <mergeCell ref="A25:B25"/>
    <mergeCell ref="A27:A39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參賽者</vt:lpstr>
      <vt:lpstr>攤商</vt:lpstr>
      <vt:lpstr>遊客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2019-08-14T07:01:24Z</dcterms:created>
  <dcterms:modified xsi:type="dcterms:W3CDTF">2019-09-23T07:46:53Z</dcterms:modified>
</cp:coreProperties>
</file>