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tabRatio="500" activeTab="0"/>
  </bookViews>
  <sheets>
    <sheet name="預算總表" sheetId="1" r:id="rId1"/>
    <sheet name="前瞻預算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  <author>謝佩純</author>
  </authors>
  <commentList>
    <comment ref="D10" authorId="0">
      <text>
        <r>
          <rPr>
            <b/>
            <sz val="9"/>
            <color indexed="8"/>
            <rFont val="細明體"/>
            <family val="3"/>
          </rPr>
          <t>謝佩純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sz val="9"/>
            <color indexed="8"/>
            <rFont val="細明體"/>
            <family val="3"/>
          </rPr>
          <t>原157,500,000
減少30,000,000</t>
        </r>
      </text>
    </comment>
    <comment ref="D11" authorId="0">
      <text>
        <r>
          <rPr>
            <b/>
            <sz val="9"/>
            <color indexed="8"/>
            <rFont val="細明體"/>
            <family val="3"/>
          </rPr>
          <t>謝佩純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sz val="9"/>
            <color indexed="8"/>
            <rFont val="細明體"/>
            <family val="3"/>
          </rPr>
          <t>原36,000,000
減少2,000,000</t>
        </r>
      </text>
    </comment>
    <comment ref="F9" authorId="0">
      <text>
        <r>
          <rPr>
            <b/>
            <sz val="9"/>
            <color indexed="8"/>
            <rFont val="細明體"/>
            <family val="3"/>
          </rPr>
          <t>風美莉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sz val="9"/>
            <color indexed="8"/>
            <rFont val="Tahoma"/>
            <family val="2"/>
          </rPr>
          <t>11</t>
        </r>
        <r>
          <rPr>
            <sz val="9"/>
            <color indexed="8"/>
            <rFont val="細明體"/>
            <family val="3"/>
          </rPr>
          <t>月</t>
        </r>
        <r>
          <rPr>
            <sz val="9"/>
            <color indexed="8"/>
            <rFont val="Tahoma"/>
            <family val="2"/>
          </rPr>
          <t>2,500</t>
        </r>
        <r>
          <rPr>
            <sz val="9"/>
            <color indexed="8"/>
            <rFont val="細明體"/>
            <family val="3"/>
          </rPr>
          <t xml:space="preserve">千元
</t>
        </r>
        <r>
          <rPr>
            <sz val="9"/>
            <color indexed="8"/>
            <rFont val="Tahoma"/>
            <family val="2"/>
          </rPr>
          <t>12</t>
        </r>
        <r>
          <rPr>
            <sz val="9"/>
            <color indexed="8"/>
            <rFont val="細明體"/>
            <family val="3"/>
          </rPr>
          <t>月</t>
        </r>
        <r>
          <rPr>
            <sz val="9"/>
            <color indexed="8"/>
            <rFont val="Tahoma"/>
            <family val="2"/>
          </rPr>
          <t>5,000</t>
        </r>
        <r>
          <rPr>
            <sz val="9"/>
            <color indexed="8"/>
            <rFont val="細明體"/>
            <family val="3"/>
          </rPr>
          <t>千元</t>
        </r>
      </text>
    </comment>
    <comment ref="G9" authorId="0">
      <text>
        <r>
          <rPr>
            <b/>
            <sz val="9"/>
            <color indexed="8"/>
            <rFont val="細明體"/>
            <family val="3"/>
          </rPr>
          <t>謝佩純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sz val="9"/>
            <color indexed="8"/>
            <rFont val="細明體"/>
            <family val="3"/>
          </rPr>
          <t>預付數0</t>
        </r>
      </text>
    </comment>
    <comment ref="G11" authorId="0">
      <text>
        <r>
          <rPr>
            <b/>
            <sz val="9"/>
            <color indexed="8"/>
            <rFont val="細明體"/>
            <family val="3"/>
          </rPr>
          <t>謝佩純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sz val="9"/>
            <color indexed="8"/>
            <rFont val="細明體"/>
            <family val="3"/>
          </rPr>
          <t>預付數0</t>
        </r>
      </text>
    </comment>
    <comment ref="D6" authorId="1">
      <text>
        <r>
          <rPr>
            <b/>
            <sz val="9"/>
            <rFont val="細明體"/>
            <family val="3"/>
          </rPr>
          <t>謝佩純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原69</t>
        </r>
        <r>
          <rPr>
            <sz val="9"/>
            <rFont val="Tahoma"/>
            <family val="2"/>
          </rPr>
          <t xml:space="preserve">,073,000
</t>
        </r>
        <r>
          <rPr>
            <sz val="9"/>
            <rFont val="細明體"/>
            <family val="3"/>
          </rPr>
          <t>減少5</t>
        </r>
        <r>
          <rPr>
            <sz val="9"/>
            <rFont val="Tahoma"/>
            <family val="2"/>
          </rPr>
          <t>,000,000</t>
        </r>
      </text>
    </comment>
  </commentList>
</comments>
</file>

<file path=xl/sharedStrings.xml><?xml version="1.0" encoding="utf-8"?>
<sst xmlns="http://schemas.openxmlformats.org/spreadsheetml/2006/main" count="78" uniqueCount="59">
  <si>
    <t xml:space="preserve">交 通 部 觀 光 局 東 部 海 岸 國 家 風 景 區 管 理 處 </t>
  </si>
  <si>
    <t>單位:元</t>
  </si>
  <si>
    <t>預     算     科     目</t>
  </si>
  <si>
    <t>本次可用預算數</t>
  </si>
  <si>
    <r>
      <rPr>
        <b/>
        <sz val="12"/>
        <rFont val="標楷體"/>
        <family val="4"/>
      </rPr>
      <t>累計預算分配數</t>
    </r>
    <r>
      <rPr>
        <b/>
        <sz val="12"/>
        <rFont val="Times New Roman"/>
        <family val="1"/>
      </rPr>
      <t>(2)</t>
    </r>
    <r>
      <rPr>
        <b/>
        <sz val="12"/>
        <rFont val="標楷體"/>
        <family val="4"/>
      </rPr>
      <t xml:space="preserve">   </t>
    </r>
  </si>
  <si>
    <t xml:space="preserve"> 實支數(3) </t>
  </si>
  <si>
    <r>
      <rPr>
        <b/>
        <sz val="12"/>
        <rFont val="標楷體"/>
        <family val="4"/>
      </rPr>
      <t>實支率</t>
    </r>
    <r>
      <rPr>
        <b/>
        <sz val="12"/>
        <rFont val="Times New Roman"/>
        <family val="1"/>
      </rPr>
      <t>%</t>
    </r>
  </si>
  <si>
    <t>暫付款</t>
  </si>
  <si>
    <t>進項稅額</t>
  </si>
  <si>
    <r>
      <rPr>
        <b/>
        <sz val="12"/>
        <rFont val="標楷體"/>
        <family val="4"/>
      </rPr>
      <t>執行數</t>
    </r>
    <r>
      <rPr>
        <b/>
        <sz val="12"/>
        <rFont val="Times New Roman"/>
        <family val="1"/>
      </rPr>
      <t>(3)+(4)=(5)</t>
    </r>
    <r>
      <rPr>
        <b/>
        <sz val="12"/>
        <rFont val="標楷體"/>
        <family val="4"/>
      </rPr>
      <t xml:space="preserve"> </t>
    </r>
  </si>
  <si>
    <r>
      <rPr>
        <b/>
        <sz val="12"/>
        <rFont val="標楷體"/>
        <family val="4"/>
      </rPr>
      <t>執行率</t>
    </r>
    <r>
      <rPr>
        <b/>
        <sz val="12"/>
        <rFont val="Times New Roman"/>
        <family val="1"/>
      </rPr>
      <t>%</t>
    </r>
  </si>
  <si>
    <t>上年度保留數</t>
  </si>
  <si>
    <t>本年度預算數</t>
  </si>
  <si>
    <r>
      <rPr>
        <b/>
        <sz val="12"/>
        <rFont val="標楷體"/>
        <family val="4"/>
      </rPr>
      <t>合計</t>
    </r>
    <r>
      <rPr>
        <b/>
        <sz val="12"/>
        <rFont val="Times New Roman"/>
        <family val="1"/>
      </rPr>
      <t>(1)</t>
    </r>
    <r>
      <rPr>
        <b/>
        <sz val="12"/>
        <rFont val="標楷體"/>
        <family val="4"/>
      </rPr>
      <t xml:space="preserve">   </t>
    </r>
  </si>
  <si>
    <t>(3)÷(2)</t>
  </si>
  <si>
    <t>(5)÷(1)</t>
  </si>
  <si>
    <t>公      務      預      算</t>
  </si>
  <si>
    <t>人事費</t>
  </si>
  <si>
    <t>業務費</t>
  </si>
  <si>
    <t>獎補助費</t>
  </si>
  <si>
    <t>土地</t>
  </si>
  <si>
    <t>公共建設及設施費</t>
  </si>
  <si>
    <t>業務費-設施及機械設備養護費</t>
  </si>
  <si>
    <t>向海致敬-業務費-設施及機械設備養護費</t>
  </si>
  <si>
    <t>小計</t>
  </si>
  <si>
    <t>基    金    預    算</t>
  </si>
  <si>
    <t>水電費</t>
  </si>
  <si>
    <t>郵電費</t>
  </si>
  <si>
    <t>修理保養費</t>
  </si>
  <si>
    <t>一般服務費</t>
  </si>
  <si>
    <t>使用材料費</t>
  </si>
  <si>
    <t>用品消耗</t>
  </si>
  <si>
    <t>會 費</t>
  </si>
  <si>
    <t>捐助補助與獎助</t>
  </si>
  <si>
    <t xml:space="preserve"> 捐助個人</t>
  </si>
  <si>
    <t>國內旅費</t>
  </si>
  <si>
    <t>貨物運費</t>
  </si>
  <si>
    <t>印刷裝訂廣告費</t>
  </si>
  <si>
    <t>保險費</t>
  </si>
  <si>
    <t>專業服務費</t>
  </si>
  <si>
    <t>佣金匯費經理費及手續費</t>
  </si>
  <si>
    <t>交通及運輸設備租金</t>
  </si>
  <si>
    <t>稅捐與規費</t>
  </si>
  <si>
    <t>短絀賠償與保險給付</t>
  </si>
  <si>
    <t>土地改良物</t>
  </si>
  <si>
    <t>房屋建築及設備</t>
  </si>
  <si>
    <t>房屋及建築</t>
  </si>
  <si>
    <t>機械及設備</t>
  </si>
  <si>
    <t>交通及運輸設備費</t>
  </si>
  <si>
    <t>什項設備及其他</t>
  </si>
  <si>
    <t>%</t>
  </si>
  <si>
    <t>無形資產</t>
  </si>
  <si>
    <t>合        計</t>
  </si>
  <si>
    <t>前      瞻      預      算</t>
  </si>
  <si>
    <t>業務費</t>
  </si>
  <si>
    <t>設備及投資</t>
  </si>
  <si>
    <t>小計</t>
  </si>
  <si>
    <r>
      <t>（</t>
    </r>
    <r>
      <rPr>
        <b/>
        <sz val="16"/>
        <rFont val="Times New Roman"/>
        <family val="1"/>
      </rPr>
      <t>110</t>
    </r>
    <r>
      <rPr>
        <b/>
        <sz val="16"/>
        <rFont val="標楷體"/>
        <family val="4"/>
      </rPr>
      <t>年度預算執行統計表</t>
    </r>
    <r>
      <rPr>
        <b/>
        <sz val="16"/>
        <rFont val="Times New Roman"/>
        <family val="1"/>
      </rPr>
      <t>10</t>
    </r>
    <r>
      <rPr>
        <b/>
        <sz val="16"/>
        <rFont val="標楷體"/>
        <family val="4"/>
      </rPr>
      <t>月底止）</t>
    </r>
  </si>
  <si>
    <r>
      <t>（</t>
    </r>
    <r>
      <rPr>
        <b/>
        <sz val="16"/>
        <rFont val="Times New Roman"/>
        <family val="1"/>
      </rPr>
      <t>110</t>
    </r>
    <r>
      <rPr>
        <b/>
        <sz val="16"/>
        <rFont val="標楷體"/>
        <family val="4"/>
      </rPr>
      <t>年度預算執行統計表</t>
    </r>
    <r>
      <rPr>
        <b/>
        <sz val="16"/>
        <rFont val="Times New Roman"/>
        <family val="1"/>
      </rPr>
      <t>11</t>
    </r>
    <r>
      <rPr>
        <b/>
        <sz val="16"/>
        <rFont val="標楷體"/>
        <family val="4"/>
      </rPr>
      <t>月底止）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</si>
</sst>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"/>
    <numFmt numFmtId="177" formatCode="_-* #,##0.00_-;\-* #,##0.00_-;_-* \-??_-;_-@_-"/>
    <numFmt numFmtId="178" formatCode="_-\$* #,##0_-;&quot;-$&quot;* #,##0_-;_-\$* \-_-;_-@_-"/>
    <numFmt numFmtId="179" formatCode="#,##0_ "/>
    <numFmt numFmtId="180" formatCode="_-* #,##0_-;\-* #,##0_-;_-* \-??_-;_-@_-"/>
    <numFmt numFmtId="181" formatCode="0_ "/>
  </numFmts>
  <fonts count="62">
    <font>
      <sz val="12"/>
      <name val="新細明體"/>
      <family val="1"/>
    </font>
    <font>
      <sz val="10"/>
      <name val="Arial"/>
      <family val="2"/>
    </font>
    <font>
      <sz val="11"/>
      <name val="Times New Roman"/>
      <family val="1"/>
    </font>
    <font>
      <b/>
      <i/>
      <sz val="16"/>
      <name val="Arial"/>
      <family val="2"/>
    </font>
    <font>
      <b/>
      <sz val="12"/>
      <name val="標楷體"/>
      <family val="4"/>
    </font>
    <font>
      <b/>
      <sz val="12"/>
      <color indexed="10"/>
      <name val="標楷體"/>
      <family val="4"/>
    </font>
    <font>
      <b/>
      <sz val="20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4"/>
      <name val="標楷體"/>
      <family val="4"/>
    </font>
    <font>
      <b/>
      <sz val="12"/>
      <name val="Times New Roman"/>
      <family val="1"/>
    </font>
    <font>
      <b/>
      <sz val="13"/>
      <name val="標楷體"/>
      <family val="4"/>
    </font>
    <font>
      <b/>
      <sz val="13"/>
      <name val="新細明體"/>
      <family val="1"/>
    </font>
    <font>
      <b/>
      <sz val="13"/>
      <name val="Times New Roman"/>
      <family val="1"/>
    </font>
    <font>
      <b/>
      <sz val="13"/>
      <color indexed="10"/>
      <name val="Times New Roman"/>
      <family val="1"/>
    </font>
    <font>
      <b/>
      <sz val="18"/>
      <name val="標楷體"/>
      <family val="4"/>
    </font>
    <font>
      <b/>
      <sz val="16"/>
      <name val="新細明體"/>
      <family val="1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sz val="9"/>
      <color indexed="8"/>
      <name val="細明體"/>
      <family val="3"/>
    </font>
    <font>
      <sz val="9"/>
      <color indexed="8"/>
      <name val="Tahoma"/>
      <family val="2"/>
    </font>
    <font>
      <sz val="9"/>
      <name val="新細明體"/>
      <family val="1"/>
    </font>
    <font>
      <sz val="9"/>
      <name val="Tahoma"/>
      <family val="2"/>
    </font>
    <font>
      <b/>
      <sz val="9"/>
      <name val="Tahoma"/>
      <family val="2"/>
    </font>
    <font>
      <b/>
      <sz val="9"/>
      <name val="細明體"/>
      <family val="3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3"/>
      <color rgb="FFFF0000"/>
      <name val="Times New Roman"/>
      <family val="1"/>
    </font>
    <font>
      <b/>
      <sz val="8"/>
      <name val="新細明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38" fontId="2" fillId="0" borderId="0" applyBorder="0" applyAlignment="0">
      <protection/>
    </xf>
    <xf numFmtId="0" fontId="0" fillId="0" borderId="0" applyNumberFormat="0" applyFill="0" applyBorder="0">
      <alignment horizontal="center" vertical="center"/>
      <protection/>
    </xf>
    <xf numFmtId="176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77" fontId="0" fillId="0" borderId="0" applyFill="0" applyBorder="0" applyAlignment="0" applyProtection="0"/>
    <xf numFmtId="177" fontId="0" fillId="0" borderId="0" applyFill="0" applyBorder="0" applyAlignment="0" applyProtection="0"/>
    <xf numFmtId="41" fontId="1" fillId="0" borderId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48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8" fontId="0" fillId="0" borderId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 vertical="top"/>
      <protection/>
    </xf>
    <xf numFmtId="37" fontId="4" fillId="0" borderId="10" xfId="0" applyNumberFormat="1" applyFont="1" applyBorder="1" applyAlignment="1" applyProtection="1">
      <alignment horizontal="center" vertical="center"/>
      <protection/>
    </xf>
    <xf numFmtId="37" fontId="4" fillId="0" borderId="10" xfId="0" applyNumberFormat="1" applyFont="1" applyBorder="1" applyAlignment="1" applyProtection="1">
      <alignment horizontal="center"/>
      <protection/>
    </xf>
    <xf numFmtId="37" fontId="10" fillId="0" borderId="10" xfId="0" applyNumberFormat="1" applyFont="1" applyBorder="1" applyAlignment="1" applyProtection="1">
      <alignment horizontal="center" vertical="center"/>
      <protection/>
    </xf>
    <xf numFmtId="37" fontId="9" fillId="0" borderId="10" xfId="0" applyNumberFormat="1" applyFont="1" applyBorder="1" applyAlignment="1" applyProtection="1">
      <alignment horizontal="distributed" vertical="center"/>
      <protection/>
    </xf>
    <xf numFmtId="37" fontId="12" fillId="0" borderId="10" xfId="0" applyNumberFormat="1" applyFont="1" applyBorder="1" applyAlignment="1" applyProtection="1">
      <alignment horizontal="right" vertical="center"/>
      <protection/>
    </xf>
    <xf numFmtId="37" fontId="13" fillId="0" borderId="10" xfId="0" applyNumberFormat="1" applyFont="1" applyFill="1" applyBorder="1" applyAlignment="1" applyProtection="1">
      <alignment horizontal="right" vertical="center"/>
      <protection/>
    </xf>
    <xf numFmtId="10" fontId="13" fillId="0" borderId="10" xfId="0" applyNumberFormat="1" applyFont="1" applyBorder="1" applyAlignment="1" applyProtection="1">
      <alignment horizontal="right" vertical="center"/>
      <protection/>
    </xf>
    <xf numFmtId="179" fontId="12" fillId="0" borderId="10" xfId="0" applyNumberFormat="1" applyFont="1" applyBorder="1" applyAlignment="1" applyProtection="1">
      <alignment horizontal="right" vertical="center"/>
      <protection/>
    </xf>
    <xf numFmtId="37" fontId="14" fillId="0" borderId="10" xfId="0" applyNumberFormat="1" applyFont="1" applyFill="1" applyBorder="1" applyAlignment="1" applyProtection="1">
      <alignment horizontal="right" vertical="center"/>
      <protection/>
    </xf>
    <xf numFmtId="0" fontId="4" fillId="33" borderId="10" xfId="0" applyFont="1" applyFill="1" applyBorder="1" applyAlignment="1">
      <alignment horizontal="left" vertical="center" wrapText="1"/>
    </xf>
    <xf numFmtId="37" fontId="9" fillId="0" borderId="0" xfId="0" applyNumberFormat="1" applyFont="1" applyBorder="1" applyAlignment="1" applyProtection="1">
      <alignment horizontal="distributed" vertical="center"/>
      <protection/>
    </xf>
    <xf numFmtId="37" fontId="12" fillId="0" borderId="11" xfId="0" applyNumberFormat="1" applyFont="1" applyBorder="1" applyAlignment="1" applyProtection="1">
      <alignment horizontal="right" vertical="center"/>
      <protection/>
    </xf>
    <xf numFmtId="37" fontId="13" fillId="0" borderId="12" xfId="0" applyNumberFormat="1" applyFont="1" applyFill="1" applyBorder="1" applyAlignment="1" applyProtection="1">
      <alignment horizontal="right" vertical="center"/>
      <protection/>
    </xf>
    <xf numFmtId="37" fontId="13" fillId="0" borderId="11" xfId="0" applyNumberFormat="1" applyFont="1" applyFill="1" applyBorder="1" applyAlignment="1" applyProtection="1">
      <alignment horizontal="right" vertical="center"/>
      <protection/>
    </xf>
    <xf numFmtId="37" fontId="13" fillId="0" borderId="13" xfId="0" applyNumberFormat="1" applyFont="1" applyFill="1" applyBorder="1" applyAlignment="1" applyProtection="1">
      <alignment horizontal="right" vertical="center"/>
      <protection/>
    </xf>
    <xf numFmtId="10" fontId="13" fillId="0" borderId="13" xfId="0" applyNumberFormat="1" applyFont="1" applyBorder="1" applyAlignment="1" applyProtection="1">
      <alignment horizontal="right" vertical="center"/>
      <protection/>
    </xf>
    <xf numFmtId="10" fontId="12" fillId="0" borderId="0" xfId="0" applyNumberFormat="1" applyFont="1" applyBorder="1" applyAlignment="1" applyProtection="1">
      <alignment horizontal="right" vertical="center"/>
      <protection/>
    </xf>
    <xf numFmtId="37" fontId="12" fillId="0" borderId="13" xfId="0" applyNumberFormat="1" applyFont="1" applyBorder="1" applyAlignment="1" applyProtection="1">
      <alignment horizontal="right" vertical="center"/>
      <protection/>
    </xf>
    <xf numFmtId="37" fontId="13" fillId="0" borderId="14" xfId="0" applyNumberFormat="1" applyFont="1" applyBorder="1" applyAlignment="1" applyProtection="1">
      <alignment horizontal="right" vertical="center"/>
      <protection/>
    </xf>
    <xf numFmtId="10" fontId="13" fillId="0" borderId="11" xfId="0" applyNumberFormat="1" applyFont="1" applyBorder="1" applyAlignment="1" applyProtection="1">
      <alignment horizontal="right" vertical="center"/>
      <protection/>
    </xf>
    <xf numFmtId="37" fontId="13" fillId="0" borderId="15" xfId="0" applyNumberFormat="1" applyFont="1" applyFill="1" applyBorder="1" applyAlignment="1" applyProtection="1">
      <alignment horizontal="right" vertical="center"/>
      <protection/>
    </xf>
    <xf numFmtId="37" fontId="12" fillId="0" borderId="15" xfId="0" applyNumberFormat="1" applyFont="1" applyBorder="1" applyAlignment="1" applyProtection="1">
      <alignment horizontal="right" vertical="center"/>
      <protection/>
    </xf>
    <xf numFmtId="10" fontId="13" fillId="0" borderId="16" xfId="0" applyNumberFormat="1" applyFont="1" applyBorder="1" applyAlignment="1" applyProtection="1">
      <alignment horizontal="right" vertical="center"/>
      <protection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180" fontId="12" fillId="0" borderId="0" xfId="38" applyNumberFormat="1" applyFont="1" applyFill="1" applyBorder="1" applyAlignment="1" applyProtection="1">
      <alignment horizontal="right" vertical="center"/>
      <protection/>
    </xf>
    <xf numFmtId="0" fontId="9" fillId="33" borderId="11" xfId="0" applyFont="1" applyFill="1" applyBorder="1" applyAlignment="1">
      <alignment horizontal="distributed" vertical="center" wrapText="1"/>
    </xf>
    <xf numFmtId="0" fontId="9" fillId="33" borderId="0" xfId="0" applyFont="1" applyFill="1" applyBorder="1" applyAlignment="1">
      <alignment horizontal="distributed" vertical="center" wrapText="1"/>
    </xf>
    <xf numFmtId="181" fontId="12" fillId="0" borderId="0" xfId="0" applyNumberFormat="1" applyFont="1" applyBorder="1" applyAlignment="1" applyProtection="1">
      <alignment horizontal="right" vertical="center"/>
      <protection/>
    </xf>
    <xf numFmtId="0" fontId="9" fillId="33" borderId="11" xfId="0" applyFont="1" applyFill="1" applyBorder="1" applyAlignment="1">
      <alignment horizontal="distributed" vertical="distributed" wrapText="1"/>
    </xf>
    <xf numFmtId="37" fontId="9" fillId="0" borderId="0" xfId="0" applyNumberFormat="1" applyFont="1" applyBorder="1" applyAlignment="1" applyProtection="1">
      <alignment horizontal="left" vertical="center" wrapText="1"/>
      <protection/>
    </xf>
    <xf numFmtId="37" fontId="9" fillId="0" borderId="0" xfId="0" applyNumberFormat="1" applyFont="1" applyAlignment="1" applyProtection="1">
      <alignment horizontal="distributed" vertical="center"/>
      <protection/>
    </xf>
    <xf numFmtId="10" fontId="13" fillId="0" borderId="0" xfId="0" applyNumberFormat="1" applyFont="1" applyBorder="1" applyAlignment="1" applyProtection="1">
      <alignment horizontal="right" vertical="center"/>
      <protection/>
    </xf>
    <xf numFmtId="37" fontId="9" fillId="0" borderId="17" xfId="0" applyNumberFormat="1" applyFont="1" applyBorder="1" applyAlignment="1" applyProtection="1">
      <alignment horizontal="distributed" vertical="center"/>
      <protection/>
    </xf>
    <xf numFmtId="37" fontId="13" fillId="0" borderId="18" xfId="0" applyNumberFormat="1" applyFont="1" applyFill="1" applyBorder="1" applyAlignment="1" applyProtection="1">
      <alignment horizontal="right" vertical="center"/>
      <protection/>
    </xf>
    <xf numFmtId="180" fontId="13" fillId="0" borderId="19" xfId="38" applyNumberFormat="1" applyFont="1" applyFill="1" applyBorder="1" applyAlignment="1" applyProtection="1">
      <alignment horizontal="right" vertical="center"/>
      <protection/>
    </xf>
    <xf numFmtId="37" fontId="13" fillId="0" borderId="18" xfId="0" applyNumberFormat="1" applyFont="1" applyBorder="1" applyAlignment="1" applyProtection="1">
      <alignment horizontal="right" vertical="center"/>
      <protection/>
    </xf>
    <xf numFmtId="179" fontId="13" fillId="0" borderId="19" xfId="0" applyNumberFormat="1" applyFont="1" applyBorder="1" applyAlignment="1" applyProtection="1">
      <alignment horizontal="right" vertical="center"/>
      <protection/>
    </xf>
    <xf numFmtId="0" fontId="7" fillId="0" borderId="0" xfId="0" applyFont="1" applyAlignment="1">
      <alignment/>
    </xf>
    <xf numFmtId="10" fontId="4" fillId="0" borderId="0" xfId="0" applyNumberFormat="1" applyFont="1" applyAlignment="1">
      <alignment/>
    </xf>
    <xf numFmtId="0" fontId="16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39" fontId="15" fillId="0" borderId="0" xfId="0" applyNumberFormat="1" applyFont="1" applyAlignment="1">
      <alignment/>
    </xf>
    <xf numFmtId="9" fontId="4" fillId="0" borderId="0" xfId="0" applyNumberFormat="1" applyFont="1" applyAlignment="1" applyProtection="1">
      <alignment/>
      <protection/>
    </xf>
    <xf numFmtId="10" fontId="4" fillId="0" borderId="0" xfId="0" applyNumberFormat="1" applyFont="1" applyAlignment="1" applyProtection="1">
      <alignment/>
      <protection/>
    </xf>
    <xf numFmtId="37" fontId="60" fillId="0" borderId="10" xfId="0" applyNumberFormat="1" applyFont="1" applyFill="1" applyBorder="1" applyAlignment="1" applyProtection="1">
      <alignment horizontal="right" vertical="center"/>
      <protection/>
    </xf>
    <xf numFmtId="37" fontId="13" fillId="34" borderId="0" xfId="0" applyNumberFormat="1" applyFont="1" applyFill="1" applyBorder="1" applyAlignment="1" applyProtection="1">
      <alignment horizontal="right" vertical="center"/>
      <protection/>
    </xf>
    <xf numFmtId="37" fontId="15" fillId="0" borderId="10" xfId="0" applyNumberFormat="1" applyFont="1" applyBorder="1" applyAlignment="1" applyProtection="1">
      <alignment horizontal="center" vertical="center"/>
      <protection/>
    </xf>
    <xf numFmtId="37" fontId="6" fillId="0" borderId="0" xfId="0" applyNumberFormat="1" applyFont="1" applyBorder="1" applyAlignment="1" applyProtection="1">
      <alignment horizontal="center" vertical="top"/>
      <protection/>
    </xf>
    <xf numFmtId="37" fontId="7" fillId="0" borderId="0" xfId="0" applyNumberFormat="1" applyFont="1" applyBorder="1" applyAlignment="1" applyProtection="1">
      <alignment horizontal="center" vertical="center"/>
      <protection/>
    </xf>
    <xf numFmtId="37" fontId="9" fillId="0" borderId="10" xfId="0" applyNumberFormat="1" applyFont="1" applyBorder="1" applyAlignment="1" applyProtection="1">
      <alignment horizontal="center" vertical="center"/>
      <protection/>
    </xf>
    <xf numFmtId="37" fontId="4" fillId="0" borderId="10" xfId="0" applyNumberFormat="1" applyFont="1" applyBorder="1" applyAlignment="1" applyProtection="1">
      <alignment horizontal="center" vertical="distributed" wrapText="1"/>
      <protection/>
    </xf>
    <xf numFmtId="37" fontId="11" fillId="0" borderId="10" xfId="0" applyNumberFormat="1" applyFont="1" applyBorder="1" applyAlignment="1" applyProtection="1">
      <alignment horizontal="center" vertical="center"/>
      <protection/>
    </xf>
    <xf numFmtId="37" fontId="7" fillId="0" borderId="10" xfId="0" applyNumberFormat="1" applyFont="1" applyBorder="1" applyAlignment="1" applyProtection="1">
      <alignment horizontal="distributed" vertical="center"/>
      <protection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2" xfId="37"/>
    <cellStyle name="Comma" xfId="38"/>
    <cellStyle name="千分位 2" xfId="39"/>
    <cellStyle name="Comma [0]" xfId="40"/>
    <cellStyle name="中等" xfId="41"/>
    <cellStyle name="合計" xfId="42"/>
    <cellStyle name="好" xfId="43"/>
    <cellStyle name="Percent" xfId="44"/>
    <cellStyle name="百分比 2" xfId="45"/>
    <cellStyle name="計算方式" xfId="46"/>
    <cellStyle name="Currency" xfId="47"/>
    <cellStyle name="Currency [0]" xfId="48"/>
    <cellStyle name="貨幣[0]_A-DET07" xfId="49"/>
    <cellStyle name="連結的儲存格" xfId="50"/>
    <cellStyle name="備註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6" sqref="G6"/>
    </sheetView>
  </sheetViews>
  <sheetFormatPr defaultColWidth="11.25390625" defaultRowHeight="16.5"/>
  <cols>
    <col min="1" max="1" width="7.625" style="1" customWidth="1"/>
    <col min="2" max="2" width="26.50390625" style="1" customWidth="1"/>
    <col min="3" max="4" width="14.375" style="1" customWidth="1"/>
    <col min="5" max="5" width="16.375" style="1" customWidth="1"/>
    <col min="6" max="6" width="14.375" style="1" customWidth="1"/>
    <col min="7" max="7" width="17.00390625" style="2" customWidth="1"/>
    <col min="8" max="8" width="14.25390625" style="1" customWidth="1"/>
    <col min="9" max="9" width="16.875" style="1" customWidth="1"/>
    <col min="10" max="11" width="14.375" style="1" customWidth="1"/>
    <col min="12" max="12" width="12.125" style="1" customWidth="1"/>
    <col min="13" max="13" width="14.375" style="1" customWidth="1"/>
    <col min="14" max="16384" width="11.25390625" style="1" customWidth="1"/>
  </cols>
  <sheetData>
    <row r="1" spans="1:13" ht="27.7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3"/>
    </row>
    <row r="2" spans="1:13" ht="21">
      <c r="A2" s="55" t="s">
        <v>58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3"/>
    </row>
    <row r="3" spans="1:13" ht="19.5">
      <c r="A3" s="4"/>
      <c r="B3" s="3"/>
      <c r="C3" s="3"/>
      <c r="D3" s="3"/>
      <c r="E3" s="3"/>
      <c r="F3" s="4"/>
      <c r="G3" s="5"/>
      <c r="H3" s="4"/>
      <c r="I3" s="4"/>
      <c r="J3" s="4"/>
      <c r="K3" s="4"/>
      <c r="L3" s="6" t="s">
        <v>1</v>
      </c>
      <c r="M3" s="3"/>
    </row>
    <row r="4" spans="1:13" ht="22.5" customHeight="1">
      <c r="A4" s="56" t="s">
        <v>2</v>
      </c>
      <c r="B4" s="56"/>
      <c r="C4" s="56" t="s">
        <v>3</v>
      </c>
      <c r="D4" s="56"/>
      <c r="E4" s="56"/>
      <c r="F4" s="57" t="s">
        <v>4</v>
      </c>
      <c r="G4" s="58" t="s">
        <v>5</v>
      </c>
      <c r="H4" s="7" t="s">
        <v>6</v>
      </c>
      <c r="I4" s="57" t="s">
        <v>7</v>
      </c>
      <c r="J4" s="57" t="s">
        <v>8</v>
      </c>
      <c r="K4" s="57" t="s">
        <v>9</v>
      </c>
      <c r="L4" s="8" t="s">
        <v>10</v>
      </c>
      <c r="M4" s="4"/>
    </row>
    <row r="5" spans="1:13" ht="22.5" customHeight="1">
      <c r="A5" s="56"/>
      <c r="B5" s="56"/>
      <c r="C5" s="7" t="s">
        <v>11</v>
      </c>
      <c r="D5" s="7" t="s">
        <v>12</v>
      </c>
      <c r="E5" s="7" t="s">
        <v>13</v>
      </c>
      <c r="F5" s="57"/>
      <c r="G5" s="58"/>
      <c r="H5" s="9" t="s">
        <v>14</v>
      </c>
      <c r="I5" s="57"/>
      <c r="J5" s="57"/>
      <c r="K5" s="57"/>
      <c r="L5" s="9" t="s">
        <v>15</v>
      </c>
      <c r="M5" s="4"/>
    </row>
    <row r="6" spans="1:13" ht="25.5" customHeight="1">
      <c r="A6" s="59" t="s">
        <v>16</v>
      </c>
      <c r="B6" s="10" t="s">
        <v>17</v>
      </c>
      <c r="C6" s="11"/>
      <c r="D6" s="51">
        <v>64073000</v>
      </c>
      <c r="E6" s="11">
        <f aca="true" t="shared" si="0" ref="E6:E12">SUM(C6:D6)</f>
        <v>64073000</v>
      </c>
      <c r="F6" s="12">
        <v>64073000</v>
      </c>
      <c r="G6" s="12">
        <v>63081320</v>
      </c>
      <c r="H6" s="13">
        <f aca="true" t="shared" si="1" ref="H6:H30">G6/F6</f>
        <v>0.9845226538479547</v>
      </c>
      <c r="I6" s="14"/>
      <c r="J6" s="11"/>
      <c r="K6" s="11">
        <f>(G6+J6)</f>
        <v>63081320</v>
      </c>
      <c r="L6" s="13">
        <f aca="true" t="shared" si="2" ref="L6:L11">(K6/E6)</f>
        <v>0.9845226538479547</v>
      </c>
      <c r="M6" s="4"/>
    </row>
    <row r="7" spans="1:13" ht="25.5" customHeight="1">
      <c r="A7" s="59"/>
      <c r="B7" s="10" t="s">
        <v>18</v>
      </c>
      <c r="C7" s="11"/>
      <c r="D7" s="12">
        <v>3701000</v>
      </c>
      <c r="E7" s="11">
        <f t="shared" si="0"/>
        <v>3701000</v>
      </c>
      <c r="F7" s="12">
        <v>3701000</v>
      </c>
      <c r="G7" s="12">
        <v>3517212</v>
      </c>
      <c r="H7" s="13">
        <f t="shared" si="1"/>
        <v>0.950340988921913</v>
      </c>
      <c r="I7" s="14"/>
      <c r="J7" s="11"/>
      <c r="K7" s="11">
        <f>(G7+I7)</f>
        <v>3517212</v>
      </c>
      <c r="L7" s="13">
        <f t="shared" si="2"/>
        <v>0.950340988921913</v>
      </c>
      <c r="M7" s="4"/>
    </row>
    <row r="8" spans="1:13" ht="25.5" customHeight="1">
      <c r="A8" s="59"/>
      <c r="B8" s="10" t="s">
        <v>19</v>
      </c>
      <c r="C8" s="11"/>
      <c r="D8" s="12">
        <v>84000</v>
      </c>
      <c r="E8" s="11">
        <f t="shared" si="0"/>
        <v>84000</v>
      </c>
      <c r="F8" s="12">
        <v>84000</v>
      </c>
      <c r="G8" s="12">
        <v>78000</v>
      </c>
      <c r="H8" s="13">
        <f t="shared" si="1"/>
        <v>0.9285714285714286</v>
      </c>
      <c r="I8" s="14"/>
      <c r="J8" s="11"/>
      <c r="K8" s="11">
        <f>(G8+J8)</f>
        <v>78000</v>
      </c>
      <c r="L8" s="13">
        <f t="shared" si="2"/>
        <v>0.9285714285714286</v>
      </c>
      <c r="M8" s="4"/>
    </row>
    <row r="9" spans="1:13" ht="25.5" customHeight="1">
      <c r="A9" s="59"/>
      <c r="B9" s="10" t="s">
        <v>20</v>
      </c>
      <c r="C9" s="11"/>
      <c r="D9" s="12">
        <v>7500000</v>
      </c>
      <c r="E9" s="11">
        <f t="shared" si="0"/>
        <v>7500000</v>
      </c>
      <c r="F9" s="12">
        <v>7500000</v>
      </c>
      <c r="G9" s="12">
        <v>1439249</v>
      </c>
      <c r="H9" s="13">
        <f t="shared" si="1"/>
        <v>0.19189986666666667</v>
      </c>
      <c r="I9" s="14"/>
      <c r="J9" s="11"/>
      <c r="K9" s="11">
        <f>(G9+J9)</f>
        <v>1439249</v>
      </c>
      <c r="L9" s="13">
        <f t="shared" si="2"/>
        <v>0.19189986666666667</v>
      </c>
      <c r="M9" s="4"/>
    </row>
    <row r="10" spans="1:13" ht="28.5" customHeight="1">
      <c r="A10" s="59"/>
      <c r="B10" s="10" t="s">
        <v>21</v>
      </c>
      <c r="C10" s="11"/>
      <c r="D10" s="15">
        <v>127500000</v>
      </c>
      <c r="E10" s="11">
        <f t="shared" si="0"/>
        <v>127500000</v>
      </c>
      <c r="F10" s="12">
        <v>127500000</v>
      </c>
      <c r="G10" s="12">
        <v>133560751</v>
      </c>
      <c r="H10" s="13">
        <f t="shared" si="1"/>
        <v>1.0475353019607843</v>
      </c>
      <c r="I10" s="14"/>
      <c r="J10" s="11"/>
      <c r="K10" s="11">
        <f>(G10+I10)</f>
        <v>133560751</v>
      </c>
      <c r="L10" s="13">
        <f t="shared" si="2"/>
        <v>1.0475353019607843</v>
      </c>
      <c r="M10" s="4"/>
    </row>
    <row r="11" spans="1:13" ht="28.5" customHeight="1">
      <c r="A11" s="59"/>
      <c r="B11" s="16" t="s">
        <v>22</v>
      </c>
      <c r="C11" s="11"/>
      <c r="D11" s="15">
        <v>34000000</v>
      </c>
      <c r="E11" s="11">
        <f t="shared" si="0"/>
        <v>34000000</v>
      </c>
      <c r="F11" s="12">
        <v>34000000</v>
      </c>
      <c r="G11" s="12">
        <v>34000000</v>
      </c>
      <c r="H11" s="13">
        <f t="shared" si="1"/>
        <v>1</v>
      </c>
      <c r="I11" s="14"/>
      <c r="J11" s="11"/>
      <c r="K11" s="11">
        <f>(G11+J11)</f>
        <v>34000000</v>
      </c>
      <c r="L11" s="13">
        <f t="shared" si="2"/>
        <v>1</v>
      </c>
      <c r="M11" s="4"/>
    </row>
    <row r="12" spans="1:13" ht="32.25" customHeight="1">
      <c r="A12" s="59"/>
      <c r="B12" s="16" t="s">
        <v>23</v>
      </c>
      <c r="C12" s="11"/>
      <c r="D12" s="12">
        <v>39550000</v>
      </c>
      <c r="E12" s="11">
        <f t="shared" si="0"/>
        <v>39550000</v>
      </c>
      <c r="F12" s="12">
        <v>39550000</v>
      </c>
      <c r="G12" s="12">
        <v>39550000</v>
      </c>
      <c r="H12" s="13">
        <f t="shared" si="1"/>
        <v>1</v>
      </c>
      <c r="I12" s="14"/>
      <c r="J12" s="11"/>
      <c r="K12" s="11"/>
      <c r="L12" s="13"/>
      <c r="M12" s="4"/>
    </row>
    <row r="13" spans="1:13" ht="31.5" customHeight="1">
      <c r="A13" s="59"/>
      <c r="B13" s="10" t="s">
        <v>24</v>
      </c>
      <c r="C13" s="11">
        <f>SUM(C6:C11)</f>
        <v>0</v>
      </c>
      <c r="D13" s="11">
        <f>SUM(D6:D12)</f>
        <v>276408000</v>
      </c>
      <c r="E13" s="11">
        <f>SUM(E6:E12)</f>
        <v>276408000</v>
      </c>
      <c r="F13" s="11">
        <f>SUM(F6:F12)</f>
        <v>276408000</v>
      </c>
      <c r="G13" s="11">
        <f>SUM(G6:G12)</f>
        <v>275226532</v>
      </c>
      <c r="H13" s="13">
        <f t="shared" si="1"/>
        <v>0.9957256374634598</v>
      </c>
      <c r="I13" s="14">
        <f>SUM(I6:I12)</f>
        <v>0</v>
      </c>
      <c r="J13" s="14">
        <f>SUM(J6:J12)</f>
        <v>0</v>
      </c>
      <c r="K13" s="11">
        <f>SUM(K6:K12)</f>
        <v>235676532</v>
      </c>
      <c r="L13" s="13">
        <f aca="true" t="shared" si="3" ref="L13:L19">(K13/E13)</f>
        <v>0.8526400538334635</v>
      </c>
      <c r="M13" s="4"/>
    </row>
    <row r="14" spans="1:13" ht="25.5" customHeight="1">
      <c r="A14" s="59" t="s">
        <v>25</v>
      </c>
      <c r="B14" s="17" t="s">
        <v>26</v>
      </c>
      <c r="C14" s="18"/>
      <c r="D14" s="19">
        <v>5807000</v>
      </c>
      <c r="E14" s="20">
        <f aca="true" t="shared" si="4" ref="E14:E30">SUM(C14:D14)</f>
        <v>5807000</v>
      </c>
      <c r="F14" s="19">
        <v>5807000</v>
      </c>
      <c r="G14" s="21">
        <v>4052804</v>
      </c>
      <c r="H14" s="22">
        <f t="shared" si="1"/>
        <v>0.6979169967280868</v>
      </c>
      <c r="I14" s="23"/>
      <c r="J14" s="24"/>
      <c r="K14" s="25">
        <f>(G14+J14)</f>
        <v>4052804</v>
      </c>
      <c r="L14" s="26">
        <f t="shared" si="3"/>
        <v>0.6979169967280868</v>
      </c>
      <c r="M14" s="4"/>
    </row>
    <row r="15" spans="1:13" ht="25.5" customHeight="1">
      <c r="A15" s="59"/>
      <c r="B15" s="17" t="s">
        <v>27</v>
      </c>
      <c r="C15" s="18"/>
      <c r="D15" s="27">
        <v>1188000</v>
      </c>
      <c r="E15" s="20">
        <f t="shared" si="4"/>
        <v>1188000</v>
      </c>
      <c r="F15" s="27">
        <v>1188000</v>
      </c>
      <c r="G15" s="27">
        <v>1090082</v>
      </c>
      <c r="H15" s="26">
        <f t="shared" si="1"/>
        <v>0.9175774410774411</v>
      </c>
      <c r="I15" s="23"/>
      <c r="J15" s="28"/>
      <c r="K15" s="18">
        <f>(G15+J15)</f>
        <v>1090082</v>
      </c>
      <c r="L15" s="29">
        <f t="shared" si="3"/>
        <v>0.9175774410774411</v>
      </c>
      <c r="M15" s="4"/>
    </row>
    <row r="16" spans="1:13" ht="25.5" customHeight="1">
      <c r="A16" s="59"/>
      <c r="B16" s="17" t="s">
        <v>28</v>
      </c>
      <c r="C16" s="18"/>
      <c r="D16" s="30">
        <v>3154000</v>
      </c>
      <c r="E16" s="20">
        <f t="shared" si="4"/>
        <v>3154000</v>
      </c>
      <c r="F16" s="30">
        <v>3154000</v>
      </c>
      <c r="G16" s="27">
        <v>1791447</v>
      </c>
      <c r="H16" s="26">
        <f t="shared" si="1"/>
        <v>0.5679920735573875</v>
      </c>
      <c r="I16" s="23"/>
      <c r="J16" s="28"/>
      <c r="K16" s="28">
        <f>(G16+J16)</f>
        <v>1791447</v>
      </c>
      <c r="L16" s="26">
        <f t="shared" si="3"/>
        <v>0.5679920735573875</v>
      </c>
      <c r="M16" s="4"/>
    </row>
    <row r="17" spans="1:13" ht="25.5" customHeight="1">
      <c r="A17" s="59"/>
      <c r="B17" s="17" t="s">
        <v>29</v>
      </c>
      <c r="C17" s="18"/>
      <c r="D17" s="30">
        <v>71059000</v>
      </c>
      <c r="E17" s="20">
        <f t="shared" si="4"/>
        <v>71059000</v>
      </c>
      <c r="F17" s="30">
        <v>71059000</v>
      </c>
      <c r="G17" s="27">
        <v>55638960</v>
      </c>
      <c r="H17" s="26">
        <f t="shared" si="1"/>
        <v>0.7829966647433823</v>
      </c>
      <c r="I17" s="31"/>
      <c r="J17" s="27">
        <v>0</v>
      </c>
      <c r="K17" s="28">
        <f>(G17+J17+I17)</f>
        <v>55638960</v>
      </c>
      <c r="L17" s="26">
        <f t="shared" si="3"/>
        <v>0.7829966647433823</v>
      </c>
      <c r="M17" s="4"/>
    </row>
    <row r="18" spans="1:13" ht="25.5" customHeight="1">
      <c r="A18" s="59"/>
      <c r="B18" s="32" t="s">
        <v>30</v>
      </c>
      <c r="C18" s="18"/>
      <c r="D18" s="30">
        <v>1081000</v>
      </c>
      <c r="E18" s="20">
        <f t="shared" si="4"/>
        <v>1081000</v>
      </c>
      <c r="F18" s="30">
        <v>1081000</v>
      </c>
      <c r="G18" s="27">
        <v>583866</v>
      </c>
      <c r="H18" s="26">
        <f t="shared" si="1"/>
        <v>0.5401165587419057</v>
      </c>
      <c r="I18" s="23"/>
      <c r="J18" s="27"/>
      <c r="K18" s="28">
        <f>(G18+J18)</f>
        <v>583866</v>
      </c>
      <c r="L18" s="26">
        <f t="shared" si="3"/>
        <v>0.5401165587419057</v>
      </c>
      <c r="M18" s="4"/>
    </row>
    <row r="19" spans="1:13" ht="25.5" customHeight="1">
      <c r="A19" s="59"/>
      <c r="B19" s="32" t="s">
        <v>31</v>
      </c>
      <c r="C19" s="18"/>
      <c r="D19" s="30">
        <v>1385000</v>
      </c>
      <c r="E19" s="20">
        <f t="shared" si="4"/>
        <v>1385000</v>
      </c>
      <c r="F19" s="30">
        <v>1385000</v>
      </c>
      <c r="G19" s="27">
        <v>1006149</v>
      </c>
      <c r="H19" s="26">
        <f t="shared" si="1"/>
        <v>0.7264613718411552</v>
      </c>
      <c r="I19" s="23"/>
      <c r="J19" s="27"/>
      <c r="K19" s="28">
        <f>(G19+J19)</f>
        <v>1006149</v>
      </c>
      <c r="L19" s="26">
        <f t="shared" si="3"/>
        <v>0.7264613718411552</v>
      </c>
      <c r="M19" s="4"/>
    </row>
    <row r="20" spans="1:13" ht="25.5" customHeight="1">
      <c r="A20" s="59"/>
      <c r="B20" s="32" t="s">
        <v>32</v>
      </c>
      <c r="C20" s="18"/>
      <c r="D20" s="30">
        <v>20000</v>
      </c>
      <c r="E20" s="20">
        <f t="shared" si="4"/>
        <v>20000</v>
      </c>
      <c r="F20" s="30">
        <v>20000</v>
      </c>
      <c r="G20" s="27">
        <v>10000</v>
      </c>
      <c r="H20" s="26">
        <f t="shared" si="1"/>
        <v>0.5</v>
      </c>
      <c r="I20" s="23"/>
      <c r="J20" s="27"/>
      <c r="K20" s="28">
        <f>(G20+J20)</f>
        <v>10000</v>
      </c>
      <c r="L20" s="26"/>
      <c r="M20" s="4"/>
    </row>
    <row r="21" spans="1:13" ht="25.5" customHeight="1">
      <c r="A21" s="59"/>
      <c r="B21" s="32" t="s">
        <v>33</v>
      </c>
      <c r="C21" s="18"/>
      <c r="D21" s="30">
        <v>900000</v>
      </c>
      <c r="E21" s="20">
        <f t="shared" si="4"/>
        <v>900000</v>
      </c>
      <c r="F21" s="30">
        <v>900000</v>
      </c>
      <c r="G21" s="27">
        <v>100000</v>
      </c>
      <c r="H21" s="26">
        <f t="shared" si="1"/>
        <v>0.1111111111111111</v>
      </c>
      <c r="I21" s="23"/>
      <c r="J21" s="27"/>
      <c r="K21" s="28">
        <f>(G21+J21)</f>
        <v>100000</v>
      </c>
      <c r="L21" s="26">
        <f>(K21/E21)</f>
        <v>0.1111111111111111</v>
      </c>
      <c r="M21" s="4"/>
    </row>
    <row r="22" spans="1:13" ht="25.5" customHeight="1">
      <c r="A22" s="59"/>
      <c r="B22" s="32" t="s">
        <v>34</v>
      </c>
      <c r="C22" s="18"/>
      <c r="D22" s="30"/>
      <c r="E22" s="20">
        <f t="shared" si="4"/>
        <v>0</v>
      </c>
      <c r="F22" s="30"/>
      <c r="G22" s="27"/>
      <c r="H22" s="26" t="e">
        <f t="shared" si="1"/>
        <v>#DIV/0!</v>
      </c>
      <c r="I22" s="23"/>
      <c r="J22" s="27"/>
      <c r="K22" s="28">
        <f>(G22+J22)</f>
        <v>0</v>
      </c>
      <c r="L22" s="26" t="e">
        <f>(K22/E22)</f>
        <v>#DIV/0!</v>
      </c>
      <c r="M22" s="4"/>
    </row>
    <row r="23" spans="1:13" ht="25.5" customHeight="1">
      <c r="A23" s="59"/>
      <c r="B23" s="33" t="s">
        <v>35</v>
      </c>
      <c r="C23" s="18"/>
      <c r="D23" s="30">
        <v>590000</v>
      </c>
      <c r="E23" s="20">
        <f t="shared" si="4"/>
        <v>590000</v>
      </c>
      <c r="F23" s="30">
        <v>590000</v>
      </c>
      <c r="G23" s="27">
        <v>95075</v>
      </c>
      <c r="H23" s="26">
        <f t="shared" si="1"/>
        <v>0.16114406779661017</v>
      </c>
      <c r="I23" s="23"/>
      <c r="J23" s="27"/>
      <c r="K23" s="28"/>
      <c r="L23" s="26"/>
      <c r="M23" s="4"/>
    </row>
    <row r="24" spans="1:13" ht="25.5" customHeight="1">
      <c r="A24" s="59"/>
      <c r="B24" s="33" t="s">
        <v>36</v>
      </c>
      <c r="C24" s="18"/>
      <c r="D24" s="30">
        <v>65000</v>
      </c>
      <c r="E24" s="20">
        <f t="shared" si="4"/>
        <v>65000</v>
      </c>
      <c r="F24" s="30">
        <v>65000</v>
      </c>
      <c r="G24" s="27">
        <v>2350</v>
      </c>
      <c r="H24" s="26">
        <f t="shared" si="1"/>
        <v>0.036153846153846154</v>
      </c>
      <c r="I24" s="23"/>
      <c r="J24" s="27"/>
      <c r="K24" s="28"/>
      <c r="L24" s="26"/>
      <c r="M24" s="4"/>
    </row>
    <row r="25" spans="1:13" ht="25.5" customHeight="1">
      <c r="A25" s="59"/>
      <c r="B25" s="32" t="s">
        <v>37</v>
      </c>
      <c r="C25" s="18"/>
      <c r="D25" s="30">
        <v>40300000</v>
      </c>
      <c r="E25" s="20">
        <f t="shared" si="4"/>
        <v>40300000</v>
      </c>
      <c r="F25" s="30">
        <v>40300000</v>
      </c>
      <c r="G25" s="27">
        <v>29294470</v>
      </c>
      <c r="H25" s="26">
        <f t="shared" si="1"/>
        <v>0.7269099255583127</v>
      </c>
      <c r="I25" s="34"/>
      <c r="J25" s="27"/>
      <c r="K25" s="28">
        <f>(G25+I25)</f>
        <v>29294470</v>
      </c>
      <c r="L25" s="26">
        <f aca="true" t="shared" si="5" ref="L25:L31">(K25/E25)</f>
        <v>0.7269099255583127</v>
      </c>
      <c r="M25" s="4"/>
    </row>
    <row r="26" spans="1:13" ht="25.5" customHeight="1">
      <c r="A26" s="59"/>
      <c r="B26" s="32" t="s">
        <v>38</v>
      </c>
      <c r="C26" s="18"/>
      <c r="D26" s="30">
        <v>1198000</v>
      </c>
      <c r="E26" s="20">
        <f t="shared" si="4"/>
        <v>1198000</v>
      </c>
      <c r="F26" s="30">
        <v>1198000</v>
      </c>
      <c r="G26" s="27">
        <v>792308</v>
      </c>
      <c r="H26" s="26">
        <f t="shared" si="1"/>
        <v>0.6613589315525876</v>
      </c>
      <c r="I26" s="23"/>
      <c r="J26" s="28"/>
      <c r="K26" s="28">
        <f aca="true" t="shared" si="6" ref="K26:K32">(G26+J26)</f>
        <v>792308</v>
      </c>
      <c r="L26" s="26">
        <f t="shared" si="5"/>
        <v>0.6613589315525876</v>
      </c>
      <c r="M26" s="4"/>
    </row>
    <row r="27" spans="1:13" ht="25.5" customHeight="1">
      <c r="A27" s="59"/>
      <c r="B27" s="35" t="s">
        <v>39</v>
      </c>
      <c r="C27" s="18"/>
      <c r="D27" s="30">
        <v>8730000</v>
      </c>
      <c r="E27" s="20">
        <f t="shared" si="4"/>
        <v>8730000</v>
      </c>
      <c r="F27" s="30">
        <v>8730000</v>
      </c>
      <c r="G27" s="27">
        <v>6659467</v>
      </c>
      <c r="H27" s="26">
        <f t="shared" si="1"/>
        <v>0.7628255441008018</v>
      </c>
      <c r="I27" s="23"/>
      <c r="J27" s="28"/>
      <c r="K27" s="28">
        <f t="shared" si="6"/>
        <v>6659467</v>
      </c>
      <c r="L27" s="26">
        <f t="shared" si="5"/>
        <v>0.7628255441008018</v>
      </c>
      <c r="M27" s="4"/>
    </row>
    <row r="28" spans="1:13" ht="39" customHeight="1">
      <c r="A28" s="59"/>
      <c r="B28" s="33" t="s">
        <v>40</v>
      </c>
      <c r="C28" s="18"/>
      <c r="D28" s="30">
        <v>40000</v>
      </c>
      <c r="E28" s="20">
        <f t="shared" si="4"/>
        <v>40000</v>
      </c>
      <c r="F28" s="30">
        <v>40000</v>
      </c>
      <c r="G28" s="27">
        <v>4240</v>
      </c>
      <c r="H28" s="26">
        <f t="shared" si="1"/>
        <v>0.106</v>
      </c>
      <c r="I28" s="23"/>
      <c r="J28" s="28"/>
      <c r="K28" s="28">
        <f t="shared" si="6"/>
        <v>4240</v>
      </c>
      <c r="L28" s="26">
        <f t="shared" si="5"/>
        <v>0.106</v>
      </c>
      <c r="M28" s="4"/>
    </row>
    <row r="29" spans="1:13" ht="25.5" customHeight="1">
      <c r="A29" s="59"/>
      <c r="B29" s="33" t="s">
        <v>41</v>
      </c>
      <c r="C29" s="18"/>
      <c r="D29" s="30">
        <v>232000</v>
      </c>
      <c r="E29" s="20">
        <f t="shared" si="4"/>
        <v>232000</v>
      </c>
      <c r="F29" s="30">
        <v>232000</v>
      </c>
      <c r="G29" s="27">
        <v>0</v>
      </c>
      <c r="H29" s="26">
        <f t="shared" si="1"/>
        <v>0</v>
      </c>
      <c r="I29" s="23"/>
      <c r="J29" s="28"/>
      <c r="K29" s="28">
        <f t="shared" si="6"/>
        <v>0</v>
      </c>
      <c r="L29" s="26">
        <f t="shared" si="5"/>
        <v>0</v>
      </c>
      <c r="M29" s="4"/>
    </row>
    <row r="30" spans="1:13" ht="25.5" customHeight="1">
      <c r="A30" s="59"/>
      <c r="B30" s="17" t="s">
        <v>42</v>
      </c>
      <c r="C30" s="18"/>
      <c r="D30" s="30">
        <v>1101000</v>
      </c>
      <c r="E30" s="20">
        <f t="shared" si="4"/>
        <v>1101000</v>
      </c>
      <c r="F30" s="30">
        <v>1101000</v>
      </c>
      <c r="G30" s="27">
        <v>918727</v>
      </c>
      <c r="H30" s="26">
        <f t="shared" si="1"/>
        <v>0.834447774750227</v>
      </c>
      <c r="I30" s="23"/>
      <c r="J30" s="28"/>
      <c r="K30" s="28">
        <f t="shared" si="6"/>
        <v>918727</v>
      </c>
      <c r="L30" s="26">
        <f t="shared" si="5"/>
        <v>0.834447774750227</v>
      </c>
      <c r="M30" s="4"/>
    </row>
    <row r="31" spans="1:13" ht="33" customHeight="1">
      <c r="A31" s="59"/>
      <c r="B31" s="36" t="s">
        <v>43</v>
      </c>
      <c r="C31" s="18"/>
      <c r="D31" s="30"/>
      <c r="E31" s="20"/>
      <c r="F31" s="30"/>
      <c r="G31" s="27"/>
      <c r="H31" s="26"/>
      <c r="I31" s="23"/>
      <c r="J31" s="28"/>
      <c r="K31" s="28">
        <f t="shared" si="6"/>
        <v>0</v>
      </c>
      <c r="L31" s="26" t="e">
        <f t="shared" si="5"/>
        <v>#DIV/0!</v>
      </c>
      <c r="M31" s="4"/>
    </row>
    <row r="32" spans="1:13" ht="25.5" customHeight="1">
      <c r="A32" s="59"/>
      <c r="B32" s="17" t="s">
        <v>20</v>
      </c>
      <c r="C32" s="18"/>
      <c r="D32" s="30"/>
      <c r="E32" s="20"/>
      <c r="F32" s="30"/>
      <c r="G32" s="27"/>
      <c r="H32" s="26" t="e">
        <f>G32/F32</f>
        <v>#DIV/0!</v>
      </c>
      <c r="I32" s="23"/>
      <c r="J32" s="28"/>
      <c r="K32" s="28">
        <f t="shared" si="6"/>
        <v>0</v>
      </c>
      <c r="L32" s="26">
        <v>0</v>
      </c>
      <c r="M32" s="4"/>
    </row>
    <row r="33" spans="1:13" ht="25.5" customHeight="1">
      <c r="A33" s="59"/>
      <c r="B33" s="17" t="s">
        <v>44</v>
      </c>
      <c r="C33" s="18"/>
      <c r="D33" s="30"/>
      <c r="E33" s="20"/>
      <c r="F33" s="30"/>
      <c r="G33" s="27"/>
      <c r="H33" s="26" t="e">
        <f>G33/F33</f>
        <v>#DIV/0!</v>
      </c>
      <c r="I33" s="31"/>
      <c r="J33" s="28"/>
      <c r="K33" s="28">
        <f>(G33+I33)</f>
        <v>0</v>
      </c>
      <c r="L33" s="26" t="e">
        <f>(K33/E33)</f>
        <v>#DIV/0!</v>
      </c>
      <c r="M33" s="4"/>
    </row>
    <row r="34" spans="1:13" ht="25.5" customHeight="1">
      <c r="A34" s="59"/>
      <c r="B34" s="37" t="s">
        <v>45</v>
      </c>
      <c r="C34" s="18"/>
      <c r="D34" s="30"/>
      <c r="E34" s="20"/>
      <c r="F34" s="30"/>
      <c r="G34" s="27"/>
      <c r="H34" s="26">
        <f aca="true" t="shared" si="7" ref="H34:H39">IF(G34=0,0,G34/F34)</f>
        <v>0</v>
      </c>
      <c r="I34" s="23"/>
      <c r="J34" s="28"/>
      <c r="K34" s="28">
        <f aca="true" t="shared" si="8" ref="K34:K39">(G34+J34)</f>
        <v>0</v>
      </c>
      <c r="L34" s="26">
        <v>0</v>
      </c>
      <c r="M34" s="4"/>
    </row>
    <row r="35" spans="1:13" ht="25.5" customHeight="1" hidden="1">
      <c r="A35" s="59"/>
      <c r="B35" s="37" t="s">
        <v>46</v>
      </c>
      <c r="C35" s="18"/>
      <c r="D35" s="30"/>
      <c r="E35" s="20">
        <f>SUM(C35:D35)</f>
        <v>0</v>
      </c>
      <c r="F35" s="30"/>
      <c r="G35" s="27"/>
      <c r="H35" s="26">
        <f t="shared" si="7"/>
        <v>0</v>
      </c>
      <c r="I35" s="23"/>
      <c r="J35" s="28"/>
      <c r="K35" s="28">
        <f t="shared" si="8"/>
        <v>0</v>
      </c>
      <c r="L35" s="26" t="e">
        <f aca="true" t="shared" si="9" ref="L35:L41">(K35/E35)</f>
        <v>#DIV/0!</v>
      </c>
      <c r="M35" s="4"/>
    </row>
    <row r="36" spans="1:13" ht="25.5" customHeight="1">
      <c r="A36" s="59"/>
      <c r="B36" s="17" t="s">
        <v>47</v>
      </c>
      <c r="C36" s="18"/>
      <c r="D36" s="30">
        <v>2171000</v>
      </c>
      <c r="E36" s="20">
        <f>SUM(C36:D36)</f>
        <v>2171000</v>
      </c>
      <c r="F36" s="52">
        <v>960000</v>
      </c>
      <c r="G36" s="27">
        <v>0</v>
      </c>
      <c r="H36" s="26">
        <f t="shared" si="7"/>
        <v>0</v>
      </c>
      <c r="I36" s="23"/>
      <c r="J36" s="28"/>
      <c r="K36" s="28">
        <f t="shared" si="8"/>
        <v>0</v>
      </c>
      <c r="L36" s="26">
        <f t="shared" si="9"/>
        <v>0</v>
      </c>
      <c r="M36" s="4"/>
    </row>
    <row r="37" spans="1:13" ht="25.5" customHeight="1">
      <c r="A37" s="59"/>
      <c r="B37" s="37" t="s">
        <v>48</v>
      </c>
      <c r="C37" s="18"/>
      <c r="D37" s="30">
        <v>6330000</v>
      </c>
      <c r="E37" s="20">
        <f>SUM(C37:D37)</f>
        <v>6330000</v>
      </c>
      <c r="F37" s="52">
        <v>850000</v>
      </c>
      <c r="G37" s="27">
        <v>0</v>
      </c>
      <c r="H37" s="26">
        <f t="shared" si="7"/>
        <v>0</v>
      </c>
      <c r="I37" s="23"/>
      <c r="J37" s="28"/>
      <c r="K37" s="28">
        <f t="shared" si="8"/>
        <v>0</v>
      </c>
      <c r="L37" s="26">
        <f t="shared" si="9"/>
        <v>0</v>
      </c>
      <c r="M37" s="4"/>
    </row>
    <row r="38" spans="1:13" ht="25.5" customHeight="1">
      <c r="A38" s="59"/>
      <c r="B38" s="37" t="s">
        <v>49</v>
      </c>
      <c r="C38" s="18"/>
      <c r="D38" s="30">
        <v>1060000</v>
      </c>
      <c r="E38" s="20">
        <f>SUM(C38:D38)</f>
        <v>1060000</v>
      </c>
      <c r="F38" s="52">
        <v>0</v>
      </c>
      <c r="G38" s="27">
        <v>0</v>
      </c>
      <c r="H38" s="26">
        <f t="shared" si="7"/>
        <v>0</v>
      </c>
      <c r="I38" s="38" t="s">
        <v>50</v>
      </c>
      <c r="J38" s="28"/>
      <c r="K38" s="28">
        <f t="shared" si="8"/>
        <v>0</v>
      </c>
      <c r="L38" s="26">
        <f t="shared" si="9"/>
        <v>0</v>
      </c>
      <c r="M38" s="4"/>
    </row>
    <row r="39" spans="1:13" ht="25.5" customHeight="1">
      <c r="A39" s="59"/>
      <c r="B39" s="37" t="s">
        <v>51</v>
      </c>
      <c r="C39" s="18"/>
      <c r="D39" s="30">
        <v>70000</v>
      </c>
      <c r="E39" s="20">
        <f>SUM(C39:D39)</f>
        <v>70000</v>
      </c>
      <c r="F39" s="52">
        <v>0</v>
      </c>
      <c r="G39" s="27">
        <v>0</v>
      </c>
      <c r="H39" s="26">
        <f t="shared" si="7"/>
        <v>0</v>
      </c>
      <c r="I39" s="23"/>
      <c r="J39" s="28"/>
      <c r="K39" s="28">
        <f t="shared" si="8"/>
        <v>0</v>
      </c>
      <c r="L39" s="26">
        <f t="shared" si="9"/>
        <v>0</v>
      </c>
      <c r="M39" s="4"/>
    </row>
    <row r="40" spans="1:13" ht="31.5" customHeight="1">
      <c r="A40" s="59"/>
      <c r="B40" s="39" t="s">
        <v>24</v>
      </c>
      <c r="C40" s="11">
        <f>C34</f>
        <v>0</v>
      </c>
      <c r="D40" s="12">
        <f>SUM(D14:D39)</f>
        <v>146481000</v>
      </c>
      <c r="E40" s="12">
        <f>SUM(E14:E39)</f>
        <v>146481000</v>
      </c>
      <c r="F40" s="12">
        <f>SUM(F14:F39)</f>
        <v>138660000</v>
      </c>
      <c r="G40" s="40">
        <f>SUM(G14:G39)</f>
        <v>102039945</v>
      </c>
      <c r="H40" s="13">
        <f>G40/F40</f>
        <v>0.7359003678061445</v>
      </c>
      <c r="I40" s="41">
        <f>SUM(I14:I39)</f>
        <v>0</v>
      </c>
      <c r="J40" s="11">
        <f>SUM(J14:J39)</f>
        <v>0</v>
      </c>
      <c r="K40" s="42">
        <f>SUM(K14:K39)</f>
        <v>101942520</v>
      </c>
      <c r="L40" s="13">
        <f t="shared" si="9"/>
        <v>0.6959436377414135</v>
      </c>
      <c r="M40" s="4"/>
    </row>
    <row r="41" spans="1:13" ht="31.5" customHeight="1">
      <c r="A41" s="53" t="s">
        <v>52</v>
      </c>
      <c r="B41" s="53"/>
      <c r="C41" s="11">
        <f>C13+C40</f>
        <v>0</v>
      </c>
      <c r="D41" s="11">
        <f>D13+D40</f>
        <v>422889000</v>
      </c>
      <c r="E41" s="11">
        <f>E13+E40</f>
        <v>422889000</v>
      </c>
      <c r="F41" s="11">
        <f>F13+F40</f>
        <v>415068000</v>
      </c>
      <c r="G41" s="11">
        <f>G13+G40</f>
        <v>377266477</v>
      </c>
      <c r="H41" s="13">
        <f>G41/F41</f>
        <v>0.9089269155897347</v>
      </c>
      <c r="I41" s="43">
        <f>I13+I40</f>
        <v>0</v>
      </c>
      <c r="J41" s="11">
        <f>J13+J40</f>
        <v>0</v>
      </c>
      <c r="K41" s="11">
        <f>K13+K40</f>
        <v>337619052</v>
      </c>
      <c r="L41" s="13">
        <f t="shared" si="9"/>
        <v>0.7983632868199456</v>
      </c>
      <c r="M41" s="4"/>
    </row>
    <row r="42" spans="1:9" ht="24.75" customHeight="1">
      <c r="A42" s="44"/>
      <c r="I42" s="45"/>
    </row>
    <row r="43" spans="1:13" ht="24.75" customHeight="1">
      <c r="A43" s="46"/>
      <c r="B43" s="3"/>
      <c r="C43" s="3"/>
      <c r="D43" s="3"/>
      <c r="E43" s="3"/>
      <c r="F43" s="3"/>
      <c r="G43" s="47"/>
      <c r="H43" s="3"/>
      <c r="I43" s="3"/>
      <c r="J43" s="3"/>
      <c r="K43" s="3"/>
      <c r="L43" s="3"/>
      <c r="M43" s="3"/>
    </row>
    <row r="44" ht="25.5">
      <c r="F44" s="48"/>
    </row>
    <row r="51" spans="1:13" ht="16.5">
      <c r="A51" s="3"/>
      <c r="B51" s="3"/>
      <c r="C51" s="3"/>
      <c r="D51" s="3"/>
      <c r="E51" s="3"/>
      <c r="F51" s="3"/>
      <c r="G51" s="47"/>
      <c r="H51" s="49"/>
      <c r="I51" s="49"/>
      <c r="J51" s="3"/>
      <c r="K51" s="3"/>
      <c r="L51" s="49"/>
      <c r="M51" s="3"/>
    </row>
    <row r="52" spans="1:13" ht="16.5">
      <c r="A52" s="3"/>
      <c r="B52" s="3"/>
      <c r="C52" s="3"/>
      <c r="D52" s="3"/>
      <c r="E52" s="3"/>
      <c r="F52" s="3"/>
      <c r="G52" s="47"/>
      <c r="H52" s="50"/>
      <c r="I52" s="50"/>
      <c r="J52" s="3"/>
      <c r="K52" s="3"/>
      <c r="L52" s="50"/>
      <c r="M52" s="3"/>
    </row>
    <row r="53" spans="1:13" ht="16.5">
      <c r="A53" s="3"/>
      <c r="B53" s="3"/>
      <c r="C53" s="3"/>
      <c r="D53" s="3"/>
      <c r="E53" s="3"/>
      <c r="F53" s="3"/>
      <c r="G53" s="47"/>
      <c r="H53" s="49"/>
      <c r="I53" s="49"/>
      <c r="J53" s="3"/>
      <c r="K53" s="3"/>
      <c r="L53" s="49"/>
      <c r="M53" s="3"/>
    </row>
    <row r="54" spans="1:13" ht="16.5">
      <c r="A54" s="3"/>
      <c r="B54" s="3"/>
      <c r="C54" s="3"/>
      <c r="D54" s="3"/>
      <c r="E54" s="3"/>
      <c r="F54" s="3"/>
      <c r="G54" s="47"/>
      <c r="H54" s="50"/>
      <c r="I54" s="50"/>
      <c r="J54" s="3"/>
      <c r="K54" s="3"/>
      <c r="L54" s="50"/>
      <c r="M54" s="3"/>
    </row>
    <row r="55" spans="1:13" ht="16.5">
      <c r="A55" s="3"/>
      <c r="B55" s="3"/>
      <c r="C55" s="3"/>
      <c r="D55" s="3"/>
      <c r="E55" s="3"/>
      <c r="F55" s="3"/>
      <c r="G55" s="47"/>
      <c r="H55" s="49"/>
      <c r="I55" s="49"/>
      <c r="J55" s="3"/>
      <c r="K55" s="3"/>
      <c r="L55" s="49"/>
      <c r="M55" s="3"/>
    </row>
    <row r="56" spans="8:13" ht="16.5">
      <c r="H56" s="50"/>
      <c r="I56" s="50"/>
      <c r="J56" s="3"/>
      <c r="K56" s="3"/>
      <c r="L56" s="50"/>
      <c r="M56" s="3"/>
    </row>
    <row r="57" spans="8:13" ht="16.5">
      <c r="H57" s="3"/>
      <c r="I57" s="3"/>
      <c r="J57" s="3"/>
      <c r="K57" s="3"/>
      <c r="L57" s="3"/>
      <c r="M57" s="3"/>
    </row>
    <row r="58" spans="8:13" ht="16.5">
      <c r="H58" s="3"/>
      <c r="I58" s="3"/>
      <c r="J58" s="3"/>
      <c r="K58" s="3"/>
      <c r="L58" s="3"/>
      <c r="M58" s="3"/>
    </row>
    <row r="59" spans="8:13" ht="16.5">
      <c r="H59" s="3"/>
      <c r="I59" s="3"/>
      <c r="J59" s="3"/>
      <c r="K59" s="3"/>
      <c r="L59" s="3"/>
      <c r="M59" s="3"/>
    </row>
    <row r="60" spans="8:13" ht="16.5">
      <c r="H60" s="3"/>
      <c r="I60" s="3"/>
      <c r="J60" s="3"/>
      <c r="K60" s="3"/>
      <c r="L60" s="3"/>
      <c r="M60" s="3"/>
    </row>
    <row r="61" spans="8:13" ht="16.5">
      <c r="H61" s="3"/>
      <c r="I61" s="3"/>
      <c r="J61" s="3"/>
      <c r="K61" s="3"/>
      <c r="L61" s="3"/>
      <c r="M61" s="3"/>
    </row>
    <row r="62" spans="8:13" ht="16.5">
      <c r="H62" s="3"/>
      <c r="I62" s="3"/>
      <c r="J62" s="3"/>
      <c r="K62" s="3"/>
      <c r="L62" s="3"/>
      <c r="M62" s="3"/>
    </row>
    <row r="63" spans="8:13" ht="16.5">
      <c r="H63" s="3"/>
      <c r="I63" s="3"/>
      <c r="J63" s="3"/>
      <c r="K63" s="3"/>
      <c r="L63" s="3"/>
      <c r="M63" s="3"/>
    </row>
    <row r="64" spans="8:13" ht="16.5">
      <c r="H64" s="3"/>
      <c r="I64" s="3"/>
      <c r="J64" s="3"/>
      <c r="K64" s="3"/>
      <c r="L64" s="3"/>
      <c r="M64" s="3"/>
    </row>
    <row r="65" spans="8:13" ht="16.5">
      <c r="H65" s="3"/>
      <c r="I65" s="3"/>
      <c r="J65" s="3"/>
      <c r="K65" s="3"/>
      <c r="L65" s="3"/>
      <c r="M65" s="3"/>
    </row>
    <row r="66" spans="8:13" ht="16.5">
      <c r="H66" s="3"/>
      <c r="I66" s="3"/>
      <c r="J66" s="3"/>
      <c r="K66" s="3"/>
      <c r="L66" s="3"/>
      <c r="M66" s="3"/>
    </row>
    <row r="67" spans="8:13" ht="16.5">
      <c r="H67" s="3"/>
      <c r="I67" s="3"/>
      <c r="J67" s="3"/>
      <c r="K67" s="3"/>
      <c r="L67" s="3"/>
      <c r="M67" s="3"/>
    </row>
  </sheetData>
  <sheetProtection selectLockedCells="1" selectUnlockedCells="1"/>
  <mergeCells count="12">
    <mergeCell ref="A6:A13"/>
    <mergeCell ref="A14:A40"/>
    <mergeCell ref="A41:B41"/>
    <mergeCell ref="A1:L1"/>
    <mergeCell ref="A2:L2"/>
    <mergeCell ref="A4:B5"/>
    <mergeCell ref="C4:E4"/>
    <mergeCell ref="F4:F5"/>
    <mergeCell ref="G4:G5"/>
    <mergeCell ref="I4:I5"/>
    <mergeCell ref="J4:J5"/>
    <mergeCell ref="K4:K5"/>
  </mergeCells>
  <printOptions horizontalCentered="1" verticalCentered="1"/>
  <pageMargins left="0.15763888888888888" right="0.15763888888888888" top="0" bottom="0" header="0.5118055555555555" footer="0.5118055555555555"/>
  <pageSetup fitToHeight="1" fitToWidth="1" horizontalDpi="300" verticalDpi="300" orientation="portrait" paperSize="9" scale="5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7" sqref="G7"/>
    </sheetView>
  </sheetViews>
  <sheetFormatPr defaultColWidth="11.25390625" defaultRowHeight="16.5"/>
  <cols>
    <col min="1" max="1" width="7.625" style="1" customWidth="1"/>
    <col min="2" max="2" width="26.50390625" style="1" customWidth="1"/>
    <col min="3" max="4" width="14.375" style="1" customWidth="1"/>
    <col min="5" max="5" width="16.375" style="1" customWidth="1"/>
    <col min="6" max="6" width="14.375" style="1" customWidth="1"/>
    <col min="7" max="7" width="17.00390625" style="2" customWidth="1"/>
    <col min="8" max="8" width="14.25390625" style="1" customWidth="1"/>
    <col min="9" max="9" width="16.875" style="1" customWidth="1"/>
    <col min="10" max="11" width="14.375" style="1" customWidth="1"/>
    <col min="12" max="12" width="12.125" style="1" customWidth="1"/>
    <col min="13" max="13" width="14.375" style="1" customWidth="1"/>
    <col min="14" max="16384" width="11.25390625" style="1" customWidth="1"/>
  </cols>
  <sheetData>
    <row r="1" spans="1:13" ht="27.7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3"/>
    </row>
    <row r="2" spans="1:13" ht="21">
      <c r="A2" s="55" t="s">
        <v>57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3"/>
    </row>
    <row r="3" spans="1:13" ht="19.5">
      <c r="A3" s="4"/>
      <c r="B3" s="3"/>
      <c r="C3" s="3"/>
      <c r="D3" s="3"/>
      <c r="E3" s="3"/>
      <c r="F3" s="4"/>
      <c r="G3" s="5"/>
      <c r="H3" s="4"/>
      <c r="I3" s="4"/>
      <c r="J3" s="4"/>
      <c r="K3" s="4"/>
      <c r="L3" s="6" t="s">
        <v>1</v>
      </c>
      <c r="M3" s="3"/>
    </row>
    <row r="4" spans="1:13" ht="22.5" customHeight="1">
      <c r="A4" s="56" t="s">
        <v>2</v>
      </c>
      <c r="B4" s="56"/>
      <c r="C4" s="56" t="s">
        <v>3</v>
      </c>
      <c r="D4" s="56"/>
      <c r="E4" s="56"/>
      <c r="F4" s="57" t="s">
        <v>4</v>
      </c>
      <c r="G4" s="58" t="s">
        <v>5</v>
      </c>
      <c r="H4" s="7" t="s">
        <v>6</v>
      </c>
      <c r="I4" s="57" t="s">
        <v>7</v>
      </c>
      <c r="J4" s="57" t="s">
        <v>8</v>
      </c>
      <c r="K4" s="57" t="s">
        <v>9</v>
      </c>
      <c r="L4" s="8" t="s">
        <v>10</v>
      </c>
      <c r="M4" s="4"/>
    </row>
    <row r="5" spans="1:13" ht="22.5" customHeight="1">
      <c r="A5" s="56"/>
      <c r="B5" s="56"/>
      <c r="C5" s="7" t="s">
        <v>11</v>
      </c>
      <c r="D5" s="7" t="s">
        <v>12</v>
      </c>
      <c r="E5" s="7" t="s">
        <v>13</v>
      </c>
      <c r="F5" s="57"/>
      <c r="G5" s="58"/>
      <c r="H5" s="9" t="s">
        <v>14</v>
      </c>
      <c r="I5" s="57"/>
      <c r="J5" s="57"/>
      <c r="K5" s="57"/>
      <c r="L5" s="9" t="s">
        <v>15</v>
      </c>
      <c r="M5" s="4"/>
    </row>
    <row r="6" spans="1:13" ht="42" customHeight="1">
      <c r="A6" s="59" t="s">
        <v>53</v>
      </c>
      <c r="B6" s="16" t="s">
        <v>54</v>
      </c>
      <c r="C6" s="11"/>
      <c r="D6" s="12">
        <v>10000000</v>
      </c>
      <c r="E6" s="11">
        <f>SUM(C6:D6)</f>
        <v>10000000</v>
      </c>
      <c r="F6" s="12">
        <v>10000000</v>
      </c>
      <c r="G6" s="12">
        <v>10000000</v>
      </c>
      <c r="H6" s="13">
        <f>G6/F6</f>
        <v>1</v>
      </c>
      <c r="I6" s="14"/>
      <c r="J6" s="11"/>
      <c r="K6" s="11">
        <f>(G6+J6)</f>
        <v>10000000</v>
      </c>
      <c r="L6" s="13">
        <f>(K6/E6)</f>
        <v>1</v>
      </c>
      <c r="M6" s="4"/>
    </row>
    <row r="7" spans="1:13" ht="42" customHeight="1">
      <c r="A7" s="59"/>
      <c r="B7" s="16" t="s">
        <v>55</v>
      </c>
      <c r="C7" s="11"/>
      <c r="D7" s="12">
        <v>49000000</v>
      </c>
      <c r="E7" s="11">
        <f>SUM(C7:D7)</f>
        <v>49000000</v>
      </c>
      <c r="F7" s="12">
        <v>49000000</v>
      </c>
      <c r="G7" s="12">
        <v>21810404</v>
      </c>
      <c r="H7" s="13">
        <f>G7/F7</f>
        <v>0.44511028571428574</v>
      </c>
      <c r="I7" s="14"/>
      <c r="J7" s="11"/>
      <c r="K7" s="11">
        <f>(G7+I7)</f>
        <v>21810404</v>
      </c>
      <c r="L7" s="13">
        <f>(K7/E7)</f>
        <v>0.44511028571428574</v>
      </c>
      <c r="M7" s="4"/>
    </row>
    <row r="8" spans="1:13" ht="25.5" customHeight="1">
      <c r="A8" s="59"/>
      <c r="B8" s="10" t="s">
        <v>56</v>
      </c>
      <c r="C8" s="11"/>
      <c r="D8" s="12">
        <f>SUM(D6:D7)</f>
        <v>59000000</v>
      </c>
      <c r="E8" s="11">
        <f>SUM(E6:E7)</f>
        <v>59000000</v>
      </c>
      <c r="F8" s="12">
        <f>SUM(F6:F7)</f>
        <v>59000000</v>
      </c>
      <c r="G8" s="12">
        <f>SUM(G6:G7)</f>
        <v>31810404</v>
      </c>
      <c r="H8" s="13">
        <f>G8/F8</f>
        <v>0.5391593898305085</v>
      </c>
      <c r="I8" s="14"/>
      <c r="J8" s="11"/>
      <c r="K8" s="11">
        <f>(G8+J8)</f>
        <v>31810404</v>
      </c>
      <c r="L8" s="13">
        <f>(K8/E8)</f>
        <v>0.5391593898305085</v>
      </c>
      <c r="M8" s="4"/>
    </row>
    <row r="9" spans="1:13" ht="31.5" customHeight="1">
      <c r="A9" s="53" t="s">
        <v>52</v>
      </c>
      <c r="B9" s="53"/>
      <c r="C9" s="11">
        <f aca="true" t="shared" si="0" ref="C9:K9">SUM(C8)</f>
        <v>0</v>
      </c>
      <c r="D9" s="11">
        <f t="shared" si="0"/>
        <v>59000000</v>
      </c>
      <c r="E9" s="11">
        <f t="shared" si="0"/>
        <v>59000000</v>
      </c>
      <c r="F9" s="11">
        <f t="shared" si="0"/>
        <v>59000000</v>
      </c>
      <c r="G9" s="11">
        <f t="shared" si="0"/>
        <v>31810404</v>
      </c>
      <c r="H9" s="13">
        <f t="shared" si="0"/>
        <v>0.5391593898305085</v>
      </c>
      <c r="I9" s="43">
        <f t="shared" si="0"/>
        <v>0</v>
      </c>
      <c r="J9" s="11">
        <f t="shared" si="0"/>
        <v>0</v>
      </c>
      <c r="K9" s="11">
        <f t="shared" si="0"/>
        <v>31810404</v>
      </c>
      <c r="L9" s="13">
        <f>(K9/E9)</f>
        <v>0.5391593898305085</v>
      </c>
      <c r="M9" s="4"/>
    </row>
    <row r="10" spans="1:9" ht="24.75" customHeight="1">
      <c r="A10" s="44"/>
      <c r="I10" s="45"/>
    </row>
    <row r="11" spans="1:13" ht="24.75" customHeight="1">
      <c r="A11" s="46"/>
      <c r="B11" s="3"/>
      <c r="C11" s="3"/>
      <c r="D11" s="3"/>
      <c r="E11" s="3"/>
      <c r="F11" s="3"/>
      <c r="G11" s="47"/>
      <c r="H11" s="3"/>
      <c r="I11" s="3"/>
      <c r="J11" s="3"/>
      <c r="K11" s="3"/>
      <c r="L11" s="3"/>
      <c r="M11" s="3"/>
    </row>
    <row r="12" ht="25.5">
      <c r="F12" s="48"/>
    </row>
    <row r="19" spans="1:13" ht="16.5">
      <c r="A19" s="3"/>
      <c r="B19" s="3"/>
      <c r="C19" s="3"/>
      <c r="D19" s="3"/>
      <c r="E19" s="3"/>
      <c r="F19" s="3"/>
      <c r="G19" s="47"/>
      <c r="H19" s="49"/>
      <c r="I19" s="49"/>
      <c r="J19" s="3"/>
      <c r="K19" s="3"/>
      <c r="L19" s="49"/>
      <c r="M19" s="3"/>
    </row>
    <row r="20" spans="1:13" ht="16.5">
      <c r="A20" s="3"/>
      <c r="B20" s="3"/>
      <c r="C20" s="3"/>
      <c r="D20" s="3"/>
      <c r="E20" s="3"/>
      <c r="F20" s="3"/>
      <c r="G20" s="47"/>
      <c r="H20" s="50"/>
      <c r="I20" s="50"/>
      <c r="J20" s="3"/>
      <c r="K20" s="3"/>
      <c r="L20" s="50"/>
      <c r="M20" s="3"/>
    </row>
    <row r="21" spans="1:13" ht="16.5">
      <c r="A21" s="3"/>
      <c r="B21" s="3"/>
      <c r="C21" s="3"/>
      <c r="D21" s="3"/>
      <c r="E21" s="3"/>
      <c r="F21" s="3"/>
      <c r="G21" s="47"/>
      <c r="H21" s="49"/>
      <c r="I21" s="49"/>
      <c r="J21" s="3"/>
      <c r="K21" s="3"/>
      <c r="L21" s="49"/>
      <c r="M21" s="3"/>
    </row>
    <row r="22" spans="1:13" ht="16.5">
      <c r="A22" s="3"/>
      <c r="B22" s="3"/>
      <c r="C22" s="3"/>
      <c r="D22" s="3"/>
      <c r="E22" s="3"/>
      <c r="F22" s="3"/>
      <c r="G22" s="47"/>
      <c r="H22" s="50"/>
      <c r="I22" s="50"/>
      <c r="J22" s="3"/>
      <c r="K22" s="3"/>
      <c r="L22" s="50"/>
      <c r="M22" s="3"/>
    </row>
    <row r="23" spans="1:13" ht="16.5">
      <c r="A23" s="3"/>
      <c r="B23" s="3"/>
      <c r="C23" s="3"/>
      <c r="D23" s="3"/>
      <c r="E23" s="3"/>
      <c r="F23" s="3"/>
      <c r="G23" s="47"/>
      <c r="H23" s="49"/>
      <c r="I23" s="49"/>
      <c r="J23" s="3"/>
      <c r="K23" s="3"/>
      <c r="L23" s="49"/>
      <c r="M23" s="3"/>
    </row>
    <row r="24" spans="8:13" ht="16.5">
      <c r="H24" s="50"/>
      <c r="I24" s="50"/>
      <c r="J24" s="3"/>
      <c r="K24" s="3"/>
      <c r="L24" s="50"/>
      <c r="M24" s="3"/>
    </row>
    <row r="25" spans="8:13" ht="16.5">
      <c r="H25" s="3"/>
      <c r="I25" s="3"/>
      <c r="J25" s="3"/>
      <c r="K25" s="3"/>
      <c r="L25" s="3"/>
      <c r="M25" s="3"/>
    </row>
    <row r="26" spans="8:13" ht="16.5">
      <c r="H26" s="3"/>
      <c r="I26" s="3"/>
      <c r="J26" s="3"/>
      <c r="K26" s="3"/>
      <c r="L26" s="3"/>
      <c r="M26" s="3"/>
    </row>
    <row r="27" spans="8:13" ht="16.5">
      <c r="H27" s="3"/>
      <c r="I27" s="3"/>
      <c r="J27" s="3"/>
      <c r="K27" s="3"/>
      <c r="L27" s="3"/>
      <c r="M27" s="3"/>
    </row>
    <row r="28" spans="8:13" ht="16.5">
      <c r="H28" s="3"/>
      <c r="I28" s="3"/>
      <c r="J28" s="3"/>
      <c r="K28" s="3"/>
      <c r="L28" s="3"/>
      <c r="M28" s="3"/>
    </row>
    <row r="29" spans="8:13" ht="16.5">
      <c r="H29" s="3"/>
      <c r="I29" s="3"/>
      <c r="J29" s="3"/>
      <c r="K29" s="3"/>
      <c r="L29" s="3"/>
      <c r="M29" s="3"/>
    </row>
    <row r="30" spans="8:13" ht="16.5">
      <c r="H30" s="3"/>
      <c r="I30" s="3"/>
      <c r="J30" s="3"/>
      <c r="K30" s="3"/>
      <c r="L30" s="3"/>
      <c r="M30" s="3"/>
    </row>
    <row r="31" spans="8:13" ht="16.5">
      <c r="H31" s="3"/>
      <c r="I31" s="3"/>
      <c r="J31" s="3"/>
      <c r="K31" s="3"/>
      <c r="L31" s="3"/>
      <c r="M31" s="3"/>
    </row>
    <row r="32" spans="8:13" ht="16.5">
      <c r="H32" s="3"/>
      <c r="I32" s="3"/>
      <c r="J32" s="3"/>
      <c r="K32" s="3"/>
      <c r="L32" s="3"/>
      <c r="M32" s="3"/>
    </row>
    <row r="33" spans="8:13" ht="16.5">
      <c r="H33" s="3"/>
      <c r="I33" s="3"/>
      <c r="J33" s="3"/>
      <c r="K33" s="3"/>
      <c r="L33" s="3"/>
      <c r="M33" s="3"/>
    </row>
    <row r="34" spans="8:13" ht="16.5">
      <c r="H34" s="3"/>
      <c r="I34" s="3"/>
      <c r="J34" s="3"/>
      <c r="K34" s="3"/>
      <c r="L34" s="3"/>
      <c r="M34" s="3"/>
    </row>
    <row r="35" spans="8:13" ht="16.5">
      <c r="H35" s="3"/>
      <c r="I35" s="3"/>
      <c r="J35" s="3"/>
      <c r="K35" s="3"/>
      <c r="L35" s="3"/>
      <c r="M35" s="3"/>
    </row>
  </sheetData>
  <sheetProtection selectLockedCells="1" selectUnlockedCells="1"/>
  <mergeCells count="11">
    <mergeCell ref="K4:K5"/>
    <mergeCell ref="A6:A8"/>
    <mergeCell ref="A9:B9"/>
    <mergeCell ref="A1:L1"/>
    <mergeCell ref="A2:L2"/>
    <mergeCell ref="A4:B5"/>
    <mergeCell ref="C4:E4"/>
    <mergeCell ref="F4:F5"/>
    <mergeCell ref="G4:G5"/>
    <mergeCell ref="I4:I5"/>
    <mergeCell ref="J4:J5"/>
  </mergeCells>
  <printOptions horizontalCentered="1" verticalCentered="1"/>
  <pageMargins left="0.15763888888888888" right="0.15763888888888888" top="0" bottom="0" header="0.5118055555555555" footer="0.5118055555555555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謝佩純</cp:lastModifiedBy>
  <cp:lastPrinted>2021-09-29T06:32:26Z</cp:lastPrinted>
  <dcterms:modified xsi:type="dcterms:W3CDTF">2022-01-10T05:55:50Z</dcterms:modified>
  <cp:category/>
  <cp:version/>
  <cp:contentType/>
  <cp:contentStatus/>
</cp:coreProperties>
</file>