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7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F42" i="2" s="1"/>
  <c r="D42" i="2"/>
  <c r="F41" i="2"/>
  <c r="F40" i="2"/>
  <c r="E39" i="2"/>
  <c r="F39" i="2" s="1"/>
  <c r="D39" i="2"/>
  <c r="F38" i="2"/>
  <c r="F37" i="2"/>
  <c r="F36" i="2"/>
  <c r="F35" i="2"/>
  <c r="E35" i="2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<sst xmlns="http://schemas.openxmlformats.org/spreadsheetml/2006/main" count="98" uniqueCount="56">
  <si>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</si>
  <si>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</si>
  <si>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</si>
  <si>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</si>
  <si>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</si>
  <si>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</si>
  <si>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</si>
  <si>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</si>
  <si>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</si>
  <si>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</si>
  <si>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</si>
  <si>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</si>
  <si>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</si>
  <si>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</si>
  <si>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</si>
  <si>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</si>
  <si>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</si>
  <si>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</si>
  <si>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</si>
  <si>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</si>
  <si>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</si>
  <si>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</si>
  <si>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</si>
  <si>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</si>
  <si>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</si>
  <si>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</si>
  <si>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</si>
  <si>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</si>
  <si>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</si>
  <si>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</si>
  <si>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</si>
  <si>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</si>
  <si>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</si>
  <si>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</si>
  <si>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</si>
  <si>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</si>
  <si>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</si>
  <si>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</si>
  <si>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</si>
  <si>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</si>
  <si>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</si>
  <si>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</si>
  <si>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</si>
  <si>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</si>
  <si>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</si>
  <si>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</si>
  <si>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</si>
  <si>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</si>
  <si>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</si>
  <si>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</si>
  <si>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</si>
  <si>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</si>
  <si>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</si>
  <si>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110年7月來臺旅客人次及成長率－按國籍分
Table 1-3 Visitor Arrivals by Nationality,
 July, 2021</t>
  </si>
  <si>
    <t>110年7月
Jul.., 2021</t>
  </si>
  <si>
    <t>109年7月
Jul..,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</si>
</sst>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365</v>
      </c>
      <c r="E3" s="4">
        <v>708</v>
      </c>
      <c r="F3" s="5">
        <f>IF(E3=0,"-",(D3-E3)/E3*100)</f>
        <v>-48.44632768361582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117</v>
      </c>
      <c r="E4" s="4">
        <v>322</v>
      </c>
      <c r="F4" s="5">
        <f t="shared" ref="F4:F46" si="0">IF(E4=0,"-",(D4-E4)/E4*100)</f>
        <v>-63.664596273291927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37</v>
      </c>
      <c r="E5" s="4">
        <v>70</v>
      </c>
      <c r="F5" s="5">
        <f t="shared" si="0"/>
        <v>-47.142857142857139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34</v>
      </c>
      <c r="E6" s="4">
        <v>40</v>
      </c>
      <c r="F6" s="5">
        <f t="shared" si="0"/>
        <v>-15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167</v>
      </c>
      <c r="E7" s="4">
        <v>358</v>
      </c>
      <c r="F7" s="5">
        <f t="shared" si="0"/>
        <v>-53.351955307262564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114</v>
      </c>
      <c r="E8" s="4">
        <v>106</v>
      </c>
      <c r="F8" s="5">
        <f t="shared" si="0"/>
        <v>7.5471698113207548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504</v>
      </c>
      <c r="E9" s="4">
        <v>779</v>
      </c>
      <c r="F9" s="5">
        <f t="shared" si="0"/>
        <v>-35.301668806161743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439</v>
      </c>
      <c r="E10" s="4">
        <v>590</v>
      </c>
      <c r="F10" s="5">
        <f t="shared" si="0"/>
        <v>-25.593220338983052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36</v>
      </c>
      <c r="E11" s="4">
        <v>320</v>
      </c>
      <c r="F11" s="5">
        <f t="shared" si="0"/>
        <v>-88.75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82</v>
      </c>
      <c r="E12" s="4">
        <v>3091</v>
      </c>
      <c r="F12" s="5">
        <f t="shared" si="0"/>
        <v>-97.347136848916207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33</v>
      </c>
      <c r="E13" s="4">
        <f>E14-E7-E8-E9-E10-E11-E12</f>
        <v>88</v>
      </c>
      <c r="F13" s="5">
        <f t="shared" si="0"/>
        <v>-62.5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1375</v>
      </c>
      <c r="E14" s="4">
        <v>5332</v>
      </c>
      <c r="F14" s="5">
        <f t="shared" si="0"/>
        <v>-74.212303075768943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8</v>
      </c>
      <c r="E15" s="4">
        <f>E16-E3-E4-E5-E6-E14</f>
        <v>13</v>
      </c>
      <c r="F15" s="5">
        <f t="shared" si="0"/>
        <v>-38.461538461538467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1936</v>
      </c>
      <c r="E16" s="4">
        <v>6485</v>
      </c>
      <c r="F16" s="5">
        <f t="shared" si="0"/>
        <v>-70.146491904394765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59</v>
      </c>
      <c r="E17" s="4">
        <v>126</v>
      </c>
      <c r="F17" s="5">
        <f t="shared" si="0"/>
        <v>-53.174603174603178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1085</v>
      </c>
      <c r="E18" s="4">
        <v>870</v>
      </c>
      <c r="F18" s="5">
        <f t="shared" si="0"/>
        <v>24.712643678160919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3</v>
      </c>
      <c r="E19" s="4">
        <v>12</v>
      </c>
      <c r="F19" s="5">
        <f t="shared" si="0"/>
        <v>-75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6</v>
      </c>
      <c r="E20" s="4">
        <v>22</v>
      </c>
      <c r="F20" s="5">
        <f t="shared" si="0"/>
        <v>-72.727272727272734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</v>
      </c>
      <c r="E21" s="4">
        <v>1</v>
      </c>
      <c r="F21" s="5">
        <f t="shared" si="0"/>
        <v>100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41</v>
      </c>
      <c r="E22" s="4">
        <f>E23-E17-E18-E19-E20-E21</f>
        <v>16</v>
      </c>
      <c r="F22" s="5">
        <f>IF(E22=0,"-",(D22-E22)/E22*100)</f>
        <v>156.25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1196</v>
      </c>
      <c r="E23" s="4">
        <v>1047</v>
      </c>
      <c r="F23" s="5">
        <f t="shared" si="0"/>
        <v>14.231136580706782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53</v>
      </c>
      <c r="E24" s="4">
        <v>62</v>
      </c>
      <c r="F24" s="5">
        <f t="shared" si="0"/>
        <v>-14.516129032258066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104</v>
      </c>
      <c r="E25" s="4">
        <v>91</v>
      </c>
      <c r="F25" s="5">
        <f t="shared" si="0"/>
        <v>14.285714285714285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112</v>
      </c>
      <c r="E26" s="4">
        <v>107</v>
      </c>
      <c r="F26" s="5">
        <f t="shared" si="0"/>
        <v>4.6728971962616823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24</v>
      </c>
      <c r="E27" s="4">
        <v>34</v>
      </c>
      <c r="F27" s="5">
        <f t="shared" si="0"/>
        <v>-29.411764705882355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92</v>
      </c>
      <c r="E28" s="4">
        <v>137</v>
      </c>
      <c r="F28" s="5">
        <f t="shared" si="0"/>
        <v>-32.846715328467155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17</v>
      </c>
      <c r="E29" s="4">
        <v>10</v>
      </c>
      <c r="F29" s="5">
        <f t="shared" si="0"/>
        <v>70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25</v>
      </c>
      <c r="E30" s="4">
        <v>48</v>
      </c>
      <c r="F30" s="5">
        <f t="shared" si="0"/>
        <v>-47.916666666666671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129</v>
      </c>
      <c r="E31" s="4">
        <v>252</v>
      </c>
      <c r="F31" s="5">
        <f t="shared" si="0"/>
        <v>-48.80952380952381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16</v>
      </c>
      <c r="E32" s="4">
        <v>15</v>
      </c>
      <c r="F32" s="5">
        <f t="shared" si="0"/>
        <v>6.666666666666667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4</v>
      </c>
      <c r="E33" s="4">
        <v>1</v>
      </c>
      <c r="F33" s="5">
        <f t="shared" si="0"/>
        <v>300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29</v>
      </c>
      <c r="E34" s="4">
        <v>24</v>
      </c>
      <c r="F34" s="5">
        <f t="shared" si="0"/>
        <v>20.833333333333336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279</v>
      </c>
      <c r="E35" s="4">
        <f>E36-E24-E25-E26-E27-E28-E29-E30-E31-E32-E33-E34</f>
        <v>249</v>
      </c>
      <c r="F35" s="5">
        <f t="shared" si="0"/>
        <v>12.048192771084338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884</v>
      </c>
      <c r="E36" s="4">
        <v>1030</v>
      </c>
      <c r="F36" s="5">
        <f t="shared" si="0"/>
        <v>-14.174757281553399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27</v>
      </c>
      <c r="E37" s="4">
        <v>52</v>
      </c>
      <c r="F37" s="5">
        <f t="shared" si="0"/>
        <v>-48.07692307692308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5</v>
      </c>
      <c r="E38" s="4">
        <v>19</v>
      </c>
      <c r="F38" s="5">
        <f t="shared" si="0"/>
        <v>-73.68421052631578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2</v>
      </c>
      <c r="E39" s="4">
        <f>E40-E37-E38</f>
        <v>13</v>
      </c>
      <c r="F39" s="5">
        <f t="shared" si="0"/>
        <v>-84.615384615384613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34</v>
      </c>
      <c r="E40" s="4">
        <v>84</v>
      </c>
      <c r="F40" s="5">
        <f t="shared" si="0"/>
        <v>-59.523809523809526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14</v>
      </c>
      <c r="E41" s="4">
        <v>15</v>
      </c>
      <c r="F41" s="5">
        <f t="shared" si="0"/>
        <v>-6.666666666666667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17</v>
      </c>
      <c r="E42" s="4">
        <f>E43-E41</f>
        <v>20</v>
      </c>
      <c r="F42" s="5">
        <f t="shared" si="0"/>
        <v>-15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31</v>
      </c>
      <c r="E43" s="4">
        <v>35</v>
      </c>
      <c r="F43" s="5">
        <f t="shared" si="0"/>
        <v>-11.428571428571429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1</v>
      </c>
      <c r="E44" s="4">
        <v>1</v>
      </c>
      <c r="F44" s="5">
        <f t="shared" si="0"/>
        <v>0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1398</v>
      </c>
      <c r="E45" s="4">
        <v>3066</v>
      </c>
      <c r="F45" s="5">
        <f t="shared" si="0"/>
        <v>-54.403131115459878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5480</v>
      </c>
      <c r="E46" s="8">
        <f>E44+E43+E40+E36+E23+E16+E45</f>
        <v>11748</v>
      </c>
      <c r="F46" s="5">
        <f t="shared" si="0"/>
        <v>-53.353762342526387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2021-08-10T09:20:16Z</dcterms:modified>
</cp:coreProperties>
</file>