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<sst xmlns="http://schemas.openxmlformats.org/spreadsheetml/2006/main" count="117" uniqueCount="72">
  <si>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</si>
  <si>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</si>
  <si>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</si>
  <si>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</si>
  <si>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</si>
  <si>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</si>
  <si>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</si>
  <si>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</si>
  <si>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</si>
  <si>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</si>
  <si>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</si>
  <si>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</si>
  <si>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</si>
  <si>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</si>
  <si>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</si>
  <si>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</si>
  <si>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</si>
  <si>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</si>
  <si>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</si>
  <si>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</si>
  <si>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</si>
  <si>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</si>
  <si>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</si>
  <si>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</si>
  <si>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</si>
  <si>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</si>
  <si>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</si>
  <si>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</si>
  <si>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</si>
  <si>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</si>
  <si>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</si>
  <si>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</si>
  <si>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</si>
  <si>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</si>
  <si>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</si>
  <si>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</si>
  <si>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</si>
  <si>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</si>
  <si>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</si>
  <si>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</si>
  <si>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</si>
  <si>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</si>
  <si>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</si>
  <si>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</si>
  <si>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</si>
  <si>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</si>
  <si>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</si>
  <si>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</si>
  <si>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</si>
  <si>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</si>
  <si>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</si>
  <si>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</si>
  <si>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</si>
  <si>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</si>
  <si>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</si>
  <si>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</si>
  <si>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</si>
  <si>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</si>
  <si>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</si>
  <si>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</si>
  <si>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</si>
  <si>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</si>
  <si>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</si>
  <si>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</si>
  <si>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</si>
  <si>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</si>
  <si>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</si>
  <si>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</si>
  <si>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</si>
  <si>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</si>
  <si>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110年1至6月來臺旅客人次～按停留夜數分
Table 1-8  Visitor Arrivals  by Length of Stay,
January-June,2021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</si>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</sst>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1</v>
      </c>
      <c r="G3" s="4">
        <v>3</v>
      </c>
      <c r="H3" s="4">
        <v>0</v>
      </c>
      <c r="I3" s="4">
        <v>3</v>
      </c>
      <c r="J3" s="4">
        <v>124</v>
      </c>
      <c r="K3" s="4">
        <v>140</v>
      </c>
      <c r="L3" s="4">
        <v>72</v>
      </c>
      <c r="M3" s="4">
        <v>3657</v>
      </c>
      <c r="N3" s="11">
        <f>SUM(D3:M3)</f>
        <v>4000</v>
      </c>
      <c r="O3" s="4">
        <v>396211</v>
      </c>
      <c r="P3" s="4">
        <v>14749</v>
      </c>
      <c r="Q3" s="11">
        <f>SUM(D3:L3)</f>
        <v>343</v>
      </c>
      <c r="R3" s="6">
        <f t="shared" ref="R3:R48" si="0">IF(P3&lt;&gt;0,P3/SUM(D3:L3),0)</f>
        <v>43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139</v>
      </c>
      <c r="E4" s="5">
        <v>94</v>
      </c>
      <c r="F4" s="5">
        <v>42</v>
      </c>
      <c r="G4" s="5">
        <v>18</v>
      </c>
      <c r="H4" s="5">
        <v>9</v>
      </c>
      <c r="I4" s="5">
        <v>12</v>
      </c>
      <c r="J4" s="5">
        <v>112</v>
      </c>
      <c r="K4" s="5">
        <v>284</v>
      </c>
      <c r="L4" s="5">
        <v>242</v>
      </c>
      <c r="M4" s="5">
        <v>9818</v>
      </c>
      <c r="N4" s="11">
        <f t="shared" ref="N4:N14" si="1">SUM(D4:M4)</f>
        <v>10770</v>
      </c>
      <c r="O4" s="5">
        <v>1492782</v>
      </c>
      <c r="P4" s="5">
        <v>35264</v>
      </c>
      <c r="Q4" s="11">
        <f t="shared" ref="Q4:Q48" si="2">SUM(D4:L4)</f>
        <v>952</v>
      </c>
      <c r="R4" s="6">
        <f t="shared" si="0"/>
        <v>37.042016806722692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2</v>
      </c>
      <c r="E5" s="5">
        <v>7</v>
      </c>
      <c r="F5" s="5">
        <v>0</v>
      </c>
      <c r="G5" s="5">
        <v>0</v>
      </c>
      <c r="H5" s="5">
        <v>0</v>
      </c>
      <c r="I5" s="5">
        <v>2</v>
      </c>
      <c r="J5" s="5">
        <v>574</v>
      </c>
      <c r="K5" s="5">
        <v>1241</v>
      </c>
      <c r="L5" s="5">
        <v>719</v>
      </c>
      <c r="M5" s="5">
        <v>3750</v>
      </c>
      <c r="N5" s="11">
        <f t="shared" si="1"/>
        <v>6295</v>
      </c>
      <c r="O5" s="5">
        <v>1388996</v>
      </c>
      <c r="P5" s="5">
        <v>124124</v>
      </c>
      <c r="Q5" s="11">
        <f t="shared" si="2"/>
        <v>2545</v>
      </c>
      <c r="R5" s="6">
        <f t="shared" si="0"/>
        <v>48.771709233791746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5</v>
      </c>
      <c r="E6" s="5">
        <v>4</v>
      </c>
      <c r="F6" s="5">
        <v>1</v>
      </c>
      <c r="G6" s="5">
        <v>0</v>
      </c>
      <c r="H6" s="5">
        <v>4</v>
      </c>
      <c r="I6" s="5">
        <v>1</v>
      </c>
      <c r="J6" s="5">
        <v>170</v>
      </c>
      <c r="K6" s="5">
        <v>343</v>
      </c>
      <c r="L6" s="5">
        <v>290</v>
      </c>
      <c r="M6" s="5">
        <v>1482</v>
      </c>
      <c r="N6" s="11">
        <f t="shared" si="1"/>
        <v>2300</v>
      </c>
      <c r="O6" s="5">
        <v>544184</v>
      </c>
      <c r="P6" s="5">
        <v>41651</v>
      </c>
      <c r="Q6" s="11">
        <f t="shared" si="2"/>
        <v>818</v>
      </c>
      <c r="R6" s="6">
        <f t="shared" si="0"/>
        <v>50.918092909535453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14</v>
      </c>
      <c r="E7" s="5">
        <v>23</v>
      </c>
      <c r="F7" s="5">
        <v>16</v>
      </c>
      <c r="G7" s="5">
        <v>3</v>
      </c>
      <c r="H7" s="5">
        <v>2</v>
      </c>
      <c r="I7" s="5">
        <v>33</v>
      </c>
      <c r="J7" s="5">
        <v>45</v>
      </c>
      <c r="K7" s="5">
        <v>80</v>
      </c>
      <c r="L7" s="5">
        <v>68</v>
      </c>
      <c r="M7" s="5">
        <v>636</v>
      </c>
      <c r="N7" s="11">
        <f t="shared" si="1"/>
        <v>920</v>
      </c>
      <c r="O7" s="5">
        <v>284197</v>
      </c>
      <c r="P7" s="5">
        <v>10517</v>
      </c>
      <c r="Q7" s="11">
        <f t="shared" si="2"/>
        <v>284</v>
      </c>
      <c r="R7" s="6">
        <f t="shared" si="0"/>
        <v>37.031690140845072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2</v>
      </c>
      <c r="F8" s="5">
        <v>0</v>
      </c>
      <c r="G8" s="5">
        <v>1</v>
      </c>
      <c r="H8" s="5">
        <v>0</v>
      </c>
      <c r="I8" s="5">
        <v>5</v>
      </c>
      <c r="J8" s="5">
        <v>53</v>
      </c>
      <c r="K8" s="5">
        <v>97</v>
      </c>
      <c r="L8" s="5">
        <v>45</v>
      </c>
      <c r="M8" s="5">
        <v>247</v>
      </c>
      <c r="N8" s="11">
        <f t="shared" si="1"/>
        <v>451</v>
      </c>
      <c r="O8" s="5">
        <v>101365</v>
      </c>
      <c r="P8" s="5">
        <v>9347</v>
      </c>
      <c r="Q8" s="11">
        <f t="shared" si="2"/>
        <v>204</v>
      </c>
      <c r="R8" s="6">
        <f t="shared" si="0"/>
        <v>45.818627450980394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91</v>
      </c>
      <c r="E9" s="5">
        <v>151</v>
      </c>
      <c r="F9" s="5">
        <v>193</v>
      </c>
      <c r="G9" s="5">
        <v>24</v>
      </c>
      <c r="H9" s="5">
        <v>31</v>
      </c>
      <c r="I9" s="5">
        <v>102</v>
      </c>
      <c r="J9" s="5">
        <v>449</v>
      </c>
      <c r="K9" s="5">
        <v>360</v>
      </c>
      <c r="L9" s="5">
        <v>115</v>
      </c>
      <c r="M9" s="5">
        <v>1482</v>
      </c>
      <c r="N9" s="11">
        <f t="shared" si="1"/>
        <v>2998</v>
      </c>
      <c r="O9" s="5">
        <v>584645</v>
      </c>
      <c r="P9" s="5">
        <v>37372</v>
      </c>
      <c r="Q9" s="11">
        <f t="shared" si="2"/>
        <v>1516</v>
      </c>
      <c r="R9" s="6">
        <f t="shared" si="0"/>
        <v>24.651715039577837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4</v>
      </c>
      <c r="E10" s="5">
        <v>4</v>
      </c>
      <c r="F10" s="5">
        <v>1</v>
      </c>
      <c r="G10" s="5">
        <v>1</v>
      </c>
      <c r="H10" s="5">
        <v>3</v>
      </c>
      <c r="I10" s="5">
        <v>17</v>
      </c>
      <c r="J10" s="5">
        <v>233</v>
      </c>
      <c r="K10" s="5">
        <v>400</v>
      </c>
      <c r="L10" s="5">
        <v>159</v>
      </c>
      <c r="M10" s="5">
        <v>679</v>
      </c>
      <c r="N10" s="11">
        <f t="shared" si="1"/>
        <v>1501</v>
      </c>
      <c r="O10" s="5">
        <v>254030</v>
      </c>
      <c r="P10" s="5">
        <v>35217</v>
      </c>
      <c r="Q10" s="11">
        <f t="shared" si="2"/>
        <v>822</v>
      </c>
      <c r="R10" s="6">
        <f t="shared" si="0"/>
        <v>42.84306569343066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199</v>
      </c>
      <c r="E11" s="5">
        <v>360</v>
      </c>
      <c r="F11" s="5">
        <v>209</v>
      </c>
      <c r="G11" s="5">
        <v>31</v>
      </c>
      <c r="H11" s="5">
        <v>90</v>
      </c>
      <c r="I11" s="5">
        <v>291</v>
      </c>
      <c r="J11" s="5">
        <v>3333</v>
      </c>
      <c r="K11" s="5">
        <v>1907</v>
      </c>
      <c r="L11" s="5">
        <v>437</v>
      </c>
      <c r="M11" s="5">
        <v>13939</v>
      </c>
      <c r="N11" s="11">
        <f t="shared" si="1"/>
        <v>20796</v>
      </c>
      <c r="O11" s="5">
        <v>16229470</v>
      </c>
      <c r="P11" s="5">
        <v>193349</v>
      </c>
      <c r="Q11" s="11">
        <f t="shared" si="2"/>
        <v>6857</v>
      </c>
      <c r="R11" s="6">
        <f t="shared" si="0"/>
        <v>28.197316610762723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186</v>
      </c>
      <c r="E12" s="5">
        <v>167</v>
      </c>
      <c r="F12" s="5">
        <v>83</v>
      </c>
      <c r="G12" s="5">
        <v>41</v>
      </c>
      <c r="H12" s="5">
        <v>48</v>
      </c>
      <c r="I12" s="5">
        <v>227</v>
      </c>
      <c r="J12" s="5">
        <v>2248</v>
      </c>
      <c r="K12" s="5">
        <v>1443</v>
      </c>
      <c r="L12" s="5">
        <v>197</v>
      </c>
      <c r="M12" s="5">
        <v>5864</v>
      </c>
      <c r="N12" s="11">
        <f t="shared" si="1"/>
        <v>10504</v>
      </c>
      <c r="O12" s="5">
        <v>4884633</v>
      </c>
      <c r="P12" s="5">
        <v>125399</v>
      </c>
      <c r="Q12" s="11">
        <f t="shared" si="2"/>
        <v>4640</v>
      </c>
      <c r="R12" s="6">
        <f t="shared" si="0"/>
        <v>27.025646551724137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3</v>
      </c>
      <c r="F13" s="5">
        <v>0</v>
      </c>
      <c r="G13" s="5">
        <v>0</v>
      </c>
      <c r="H13" s="5">
        <v>0</v>
      </c>
      <c r="I13" s="5">
        <v>1</v>
      </c>
      <c r="J13" s="5">
        <v>34</v>
      </c>
      <c r="K13" s="5">
        <v>122</v>
      </c>
      <c r="L13" s="5">
        <v>170</v>
      </c>
      <c r="M13" s="5">
        <v>5143</v>
      </c>
      <c r="N13" s="11">
        <f t="shared" si="1"/>
        <v>5473</v>
      </c>
      <c r="O13" s="5">
        <v>4011034</v>
      </c>
      <c r="P13" s="5">
        <v>20291</v>
      </c>
      <c r="Q13" s="11">
        <f t="shared" si="2"/>
        <v>330</v>
      </c>
      <c r="R13" s="6">
        <f t="shared" si="0"/>
        <v>61.487878787878785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5</v>
      </c>
      <c r="F14" s="5">
        <v>2</v>
      </c>
      <c r="G14" s="5">
        <v>12</v>
      </c>
      <c r="H14" s="5">
        <v>0</v>
      </c>
      <c r="I14" s="5">
        <v>0</v>
      </c>
      <c r="J14" s="5">
        <v>58</v>
      </c>
      <c r="K14" s="5">
        <v>151</v>
      </c>
      <c r="L14" s="5">
        <v>56</v>
      </c>
      <c r="M14" s="5">
        <v>11091</v>
      </c>
      <c r="N14" s="11">
        <f t="shared" si="1"/>
        <v>11381</v>
      </c>
      <c r="O14" s="5">
        <v>9484873</v>
      </c>
      <c r="P14" s="5">
        <v>12222</v>
      </c>
      <c r="Q14" s="11">
        <f t="shared" si="2"/>
        <v>290</v>
      </c>
      <c r="R14" s="6">
        <f t="shared" si="0"/>
        <v>42.144827586206894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23</v>
      </c>
      <c r="E15" s="5">
        <f t="shared" ref="E15:M15" si="3">E16-E9-E10-E11-E12-E13-E14</f>
        <v>35</v>
      </c>
      <c r="F15" s="5">
        <f t="shared" si="3"/>
        <v>33</v>
      </c>
      <c r="G15" s="5">
        <f t="shared" si="3"/>
        <v>0</v>
      </c>
      <c r="H15" s="5">
        <f t="shared" si="3"/>
        <v>14</v>
      </c>
      <c r="I15" s="5">
        <f t="shared" si="3"/>
        <v>52</v>
      </c>
      <c r="J15" s="5">
        <f t="shared" si="3"/>
        <v>222</v>
      </c>
      <c r="K15" s="5">
        <f t="shared" si="3"/>
        <v>206</v>
      </c>
      <c r="L15" s="5">
        <f t="shared" si="3"/>
        <v>37</v>
      </c>
      <c r="M15" s="5">
        <f t="shared" si="3"/>
        <v>174</v>
      </c>
      <c r="N15" s="5">
        <f t="shared" ref="N15" si="4">N16-N9-N10-N11-N12-N13-N14</f>
        <v>796</v>
      </c>
      <c r="O15" s="5">
        <f>O16-O9-O10-O11-O12-O13-O14</f>
        <v>92536</v>
      </c>
      <c r="P15" s="5">
        <f>P16-P9-P10-P11-P12-P13-P14</f>
        <v>16923</v>
      </c>
      <c r="Q15" s="11">
        <f t="shared" si="2"/>
        <v>622</v>
      </c>
      <c r="R15" s="6">
        <f t="shared" si="0"/>
        <v>27.207395498392284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509</v>
      </c>
      <c r="E16" s="5">
        <v>725</v>
      </c>
      <c r="F16" s="5">
        <v>521</v>
      </c>
      <c r="G16" s="5">
        <v>109</v>
      </c>
      <c r="H16" s="5">
        <v>186</v>
      </c>
      <c r="I16" s="5">
        <v>690</v>
      </c>
      <c r="J16" s="5">
        <v>6577</v>
      </c>
      <c r="K16" s="5">
        <v>4589</v>
      </c>
      <c r="L16" s="5">
        <v>1171</v>
      </c>
      <c r="M16" s="5">
        <v>38372</v>
      </c>
      <c r="N16" s="11">
        <f t="shared" ref="N16:N48" si="5">SUM(D16:M16)</f>
        <v>53449</v>
      </c>
      <c r="O16" s="5">
        <v>35541221</v>
      </c>
      <c r="P16" s="5">
        <v>440773</v>
      </c>
      <c r="Q16" s="11">
        <f t="shared" si="2"/>
        <v>15077</v>
      </c>
      <c r="R16" s="6">
        <f t="shared" si="0"/>
        <v>29.234794720435101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11</v>
      </c>
      <c r="E17" s="5">
        <f t="shared" ref="E17:M17" si="6">E18-E16-E3-E4-E5-E6-E7-E8</f>
        <v>13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20</v>
      </c>
      <c r="K17" s="5">
        <f t="shared" si="6"/>
        <v>22</v>
      </c>
      <c r="L17" s="5">
        <f t="shared" si="6"/>
        <v>13</v>
      </c>
      <c r="M17" s="5">
        <f t="shared" si="6"/>
        <v>238</v>
      </c>
      <c r="N17" s="11">
        <f t="shared" si="5"/>
        <v>381</v>
      </c>
      <c r="O17" s="5">
        <f>O18-O16-O3-O4-O5-O6-O7-O8</f>
        <v>146904</v>
      </c>
      <c r="P17" s="5">
        <f>P18-P16-P3-P4-P5-P6-P7-P8</f>
        <v>2708</v>
      </c>
      <c r="Q17" s="11">
        <f t="shared" si="2"/>
        <v>143</v>
      </c>
      <c r="R17" s="6">
        <f t="shared" si="0"/>
        <v>18.937062937062937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681</v>
      </c>
      <c r="E18" s="5">
        <v>868</v>
      </c>
      <c r="F18" s="5">
        <v>645</v>
      </c>
      <c r="G18" s="5">
        <v>134</v>
      </c>
      <c r="H18" s="5">
        <v>201</v>
      </c>
      <c r="I18" s="5">
        <v>746</v>
      </c>
      <c r="J18" s="5">
        <v>7675</v>
      </c>
      <c r="K18" s="5">
        <v>6796</v>
      </c>
      <c r="L18" s="5">
        <v>2620</v>
      </c>
      <c r="M18" s="5">
        <v>58200</v>
      </c>
      <c r="N18" s="11">
        <f t="shared" si="5"/>
        <v>78566</v>
      </c>
      <c r="O18" s="5">
        <v>39895860</v>
      </c>
      <c r="P18" s="5">
        <v>679133</v>
      </c>
      <c r="Q18" s="11">
        <f t="shared" si="2"/>
        <v>20366</v>
      </c>
      <c r="R18" s="6">
        <f t="shared" si="0"/>
        <v>33.346410684474122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1</v>
      </c>
      <c r="E19" s="5">
        <v>0</v>
      </c>
      <c r="F19" s="5">
        <v>1</v>
      </c>
      <c r="G19" s="5">
        <v>0</v>
      </c>
      <c r="H19" s="5">
        <v>3</v>
      </c>
      <c r="I19" s="5">
        <v>2</v>
      </c>
      <c r="J19" s="5">
        <v>68</v>
      </c>
      <c r="K19" s="5">
        <v>116</v>
      </c>
      <c r="L19" s="5">
        <v>91</v>
      </c>
      <c r="M19" s="5">
        <v>442</v>
      </c>
      <c r="N19" s="11">
        <f t="shared" si="5"/>
        <v>724</v>
      </c>
      <c r="O19" s="5">
        <v>155128</v>
      </c>
      <c r="P19" s="5">
        <v>13681</v>
      </c>
      <c r="Q19" s="11">
        <f t="shared" si="2"/>
        <v>282</v>
      </c>
      <c r="R19" s="6">
        <f t="shared" si="0"/>
        <v>48.51418439716312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10</v>
      </c>
      <c r="E20" s="5">
        <v>29</v>
      </c>
      <c r="F20" s="5">
        <v>6</v>
      </c>
      <c r="G20" s="5">
        <v>7</v>
      </c>
      <c r="H20" s="5">
        <v>6</v>
      </c>
      <c r="I20" s="5">
        <v>18</v>
      </c>
      <c r="J20" s="5">
        <v>621</v>
      </c>
      <c r="K20" s="5">
        <v>1571</v>
      </c>
      <c r="L20" s="5">
        <v>872</v>
      </c>
      <c r="M20" s="5">
        <v>4754</v>
      </c>
      <c r="N20" s="11">
        <f t="shared" si="5"/>
        <v>7894</v>
      </c>
      <c r="O20" s="5">
        <v>1767443</v>
      </c>
      <c r="P20" s="5">
        <v>150934</v>
      </c>
      <c r="Q20" s="11">
        <f t="shared" si="2"/>
        <v>3140</v>
      </c>
      <c r="R20" s="6">
        <f t="shared" si="0"/>
        <v>48.068152866242038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7</v>
      </c>
      <c r="F21" s="5">
        <v>1</v>
      </c>
      <c r="G21" s="5">
        <v>0</v>
      </c>
      <c r="H21" s="5">
        <v>0</v>
      </c>
      <c r="I21" s="5">
        <v>0</v>
      </c>
      <c r="J21" s="5">
        <v>20</v>
      </c>
      <c r="K21" s="5">
        <v>12</v>
      </c>
      <c r="L21" s="5">
        <v>7</v>
      </c>
      <c r="M21" s="5">
        <v>35</v>
      </c>
      <c r="N21" s="11">
        <f t="shared" si="5"/>
        <v>85</v>
      </c>
      <c r="O21" s="5">
        <v>11934</v>
      </c>
      <c r="P21" s="5">
        <v>1619</v>
      </c>
      <c r="Q21" s="11">
        <f t="shared" si="2"/>
        <v>50</v>
      </c>
      <c r="R21" s="6">
        <f t="shared" si="0"/>
        <v>32.380000000000003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7</v>
      </c>
      <c r="K22" s="5">
        <v>11</v>
      </c>
      <c r="L22" s="5">
        <v>13</v>
      </c>
      <c r="M22" s="5">
        <v>72</v>
      </c>
      <c r="N22" s="11">
        <f t="shared" si="5"/>
        <v>108</v>
      </c>
      <c r="O22" s="5">
        <v>20111</v>
      </c>
      <c r="P22" s="5">
        <v>1563</v>
      </c>
      <c r="Q22" s="11">
        <f t="shared" si="2"/>
        <v>36</v>
      </c>
      <c r="R22" s="6">
        <f t="shared" si="0"/>
        <v>43.416666666666664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2</v>
      </c>
      <c r="K23" s="5">
        <v>2</v>
      </c>
      <c r="L23" s="5">
        <v>2</v>
      </c>
      <c r="M23" s="5">
        <v>10</v>
      </c>
      <c r="N23" s="11">
        <f t="shared" si="5"/>
        <v>19</v>
      </c>
      <c r="O23" s="5">
        <v>3883</v>
      </c>
      <c r="P23" s="5">
        <v>329</v>
      </c>
      <c r="Q23" s="11">
        <f t="shared" si="2"/>
        <v>9</v>
      </c>
      <c r="R23" s="6">
        <f t="shared" si="0"/>
        <v>36.555555555555557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1</v>
      </c>
      <c r="E24" s="5">
        <f t="shared" ref="E24:M24" si="7">E25-E19-E20-E21-E22-E23</f>
        <v>2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1</v>
      </c>
      <c r="J24" s="5">
        <f t="shared" si="7"/>
        <v>28</v>
      </c>
      <c r="K24" s="5">
        <f t="shared" si="7"/>
        <v>18</v>
      </c>
      <c r="L24" s="5">
        <f t="shared" si="7"/>
        <v>21</v>
      </c>
      <c r="M24" s="5">
        <f t="shared" si="7"/>
        <v>301</v>
      </c>
      <c r="N24" s="11">
        <f t="shared" si="5"/>
        <v>375</v>
      </c>
      <c r="O24" s="5">
        <f>O25-O19-O20-O21-O22-O23</f>
        <v>135620</v>
      </c>
      <c r="P24" s="5">
        <f>P25-P19-P20-P21-P22-P23</f>
        <v>3094</v>
      </c>
      <c r="Q24" s="11">
        <f t="shared" si="2"/>
        <v>74</v>
      </c>
      <c r="R24" s="6">
        <f t="shared" si="0"/>
        <v>41.810810810810814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19</v>
      </c>
      <c r="E25" s="5">
        <v>38</v>
      </c>
      <c r="F25" s="5">
        <v>10</v>
      </c>
      <c r="G25" s="5">
        <v>8</v>
      </c>
      <c r="H25" s="5">
        <v>10</v>
      </c>
      <c r="I25" s="5">
        <v>24</v>
      </c>
      <c r="J25" s="5">
        <v>746</v>
      </c>
      <c r="K25" s="5">
        <v>1730</v>
      </c>
      <c r="L25" s="5">
        <v>1006</v>
      </c>
      <c r="M25" s="5">
        <v>5614</v>
      </c>
      <c r="N25" s="11">
        <f t="shared" si="5"/>
        <v>9205</v>
      </c>
      <c r="O25" s="5">
        <v>2094119</v>
      </c>
      <c r="P25" s="5">
        <v>171220</v>
      </c>
      <c r="Q25" s="11">
        <f t="shared" si="2"/>
        <v>3591</v>
      </c>
      <c r="R25" s="6">
        <f t="shared" si="0"/>
        <v>47.680311890838205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30</v>
      </c>
      <c r="E26" s="5">
        <v>29</v>
      </c>
      <c r="F26" s="5">
        <v>0</v>
      </c>
      <c r="G26" s="5">
        <v>1</v>
      </c>
      <c r="H26" s="5">
        <v>1</v>
      </c>
      <c r="I26" s="5">
        <v>24</v>
      </c>
      <c r="J26" s="5">
        <v>73</v>
      </c>
      <c r="K26" s="5">
        <v>84</v>
      </c>
      <c r="L26" s="5">
        <v>63</v>
      </c>
      <c r="M26" s="5">
        <v>157</v>
      </c>
      <c r="N26" s="11">
        <f t="shared" si="5"/>
        <v>462</v>
      </c>
      <c r="O26" s="5">
        <v>47069</v>
      </c>
      <c r="P26" s="5">
        <v>10303</v>
      </c>
      <c r="Q26" s="11">
        <f t="shared" si="2"/>
        <v>305</v>
      </c>
      <c r="R26" s="6">
        <f t="shared" si="0"/>
        <v>33.78032786885246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9</v>
      </c>
      <c r="E27" s="5">
        <v>5</v>
      </c>
      <c r="F27" s="5">
        <v>0</v>
      </c>
      <c r="G27" s="5">
        <v>2</v>
      </c>
      <c r="H27" s="5">
        <v>0</v>
      </c>
      <c r="I27" s="5">
        <v>5</v>
      </c>
      <c r="J27" s="5">
        <v>88</v>
      </c>
      <c r="K27" s="5">
        <v>134</v>
      </c>
      <c r="L27" s="5">
        <v>80</v>
      </c>
      <c r="M27" s="5">
        <v>504</v>
      </c>
      <c r="N27" s="11">
        <f t="shared" si="5"/>
        <v>827</v>
      </c>
      <c r="O27" s="5">
        <v>178695</v>
      </c>
      <c r="P27" s="5">
        <v>14082</v>
      </c>
      <c r="Q27" s="11">
        <f t="shared" si="2"/>
        <v>323</v>
      </c>
      <c r="R27" s="6">
        <f t="shared" si="0"/>
        <v>43.597523219814242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20</v>
      </c>
      <c r="E28" s="5">
        <v>5</v>
      </c>
      <c r="F28" s="5">
        <v>0</v>
      </c>
      <c r="G28" s="5">
        <v>0</v>
      </c>
      <c r="H28" s="5">
        <v>1</v>
      </c>
      <c r="I28" s="5">
        <v>8</v>
      </c>
      <c r="J28" s="5">
        <v>113</v>
      </c>
      <c r="K28" s="5">
        <v>346</v>
      </c>
      <c r="L28" s="5">
        <v>127</v>
      </c>
      <c r="M28" s="5">
        <v>477</v>
      </c>
      <c r="N28" s="11">
        <f t="shared" si="5"/>
        <v>1097</v>
      </c>
      <c r="O28" s="5">
        <v>161581</v>
      </c>
      <c r="P28" s="5">
        <v>27821</v>
      </c>
      <c r="Q28" s="11">
        <f t="shared" si="2"/>
        <v>620</v>
      </c>
      <c r="R28" s="6">
        <f t="shared" si="0"/>
        <v>44.872580645161293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2</v>
      </c>
      <c r="E29" s="5">
        <v>1</v>
      </c>
      <c r="F29" s="5">
        <v>0</v>
      </c>
      <c r="G29" s="5">
        <v>0</v>
      </c>
      <c r="H29" s="5">
        <v>8</v>
      </c>
      <c r="I29" s="5">
        <v>3</v>
      </c>
      <c r="J29" s="5">
        <v>33</v>
      </c>
      <c r="K29" s="5">
        <v>87</v>
      </c>
      <c r="L29" s="5">
        <v>29</v>
      </c>
      <c r="M29" s="5">
        <v>153</v>
      </c>
      <c r="N29" s="11">
        <f t="shared" si="5"/>
        <v>316</v>
      </c>
      <c r="O29" s="5">
        <v>53622</v>
      </c>
      <c r="P29" s="5">
        <v>7077</v>
      </c>
      <c r="Q29" s="11">
        <f t="shared" si="2"/>
        <v>163</v>
      </c>
      <c r="R29" s="6">
        <f t="shared" si="0"/>
        <v>43.417177914110432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126</v>
      </c>
      <c r="E30" s="5">
        <v>48</v>
      </c>
      <c r="F30" s="5">
        <v>1</v>
      </c>
      <c r="G30" s="5">
        <v>5</v>
      </c>
      <c r="H30" s="5">
        <v>5</v>
      </c>
      <c r="I30" s="5">
        <v>51</v>
      </c>
      <c r="J30" s="5">
        <v>267</v>
      </c>
      <c r="K30" s="5">
        <v>260</v>
      </c>
      <c r="L30" s="5">
        <v>89</v>
      </c>
      <c r="M30" s="5">
        <v>241</v>
      </c>
      <c r="N30" s="11">
        <f t="shared" si="5"/>
        <v>1093</v>
      </c>
      <c r="O30" s="5">
        <v>78984</v>
      </c>
      <c r="P30" s="5">
        <v>24566</v>
      </c>
      <c r="Q30" s="11">
        <f t="shared" si="2"/>
        <v>852</v>
      </c>
      <c r="R30" s="6">
        <f t="shared" si="0"/>
        <v>28.833333333333332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14</v>
      </c>
      <c r="K31" s="5">
        <v>38</v>
      </c>
      <c r="L31" s="5">
        <v>18</v>
      </c>
      <c r="M31" s="5">
        <v>71</v>
      </c>
      <c r="N31" s="11">
        <f t="shared" si="5"/>
        <v>141</v>
      </c>
      <c r="O31" s="5">
        <v>28982</v>
      </c>
      <c r="P31" s="5">
        <v>3341</v>
      </c>
      <c r="Q31" s="11">
        <f t="shared" si="2"/>
        <v>70</v>
      </c>
      <c r="R31" s="6">
        <f t="shared" si="0"/>
        <v>47.728571428571428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5</v>
      </c>
      <c r="J32" s="5">
        <v>14</v>
      </c>
      <c r="K32" s="5">
        <v>43</v>
      </c>
      <c r="L32" s="5">
        <v>33</v>
      </c>
      <c r="M32" s="5">
        <v>134</v>
      </c>
      <c r="N32" s="11">
        <f t="shared" si="5"/>
        <v>231</v>
      </c>
      <c r="O32" s="5">
        <v>49950</v>
      </c>
      <c r="P32" s="5">
        <v>4774</v>
      </c>
      <c r="Q32" s="11">
        <f t="shared" si="2"/>
        <v>97</v>
      </c>
      <c r="R32" s="6">
        <f t="shared" si="0"/>
        <v>49.216494845360828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93</v>
      </c>
      <c r="E33" s="5">
        <v>36</v>
      </c>
      <c r="F33" s="5">
        <v>5</v>
      </c>
      <c r="G33" s="5">
        <v>2</v>
      </c>
      <c r="H33" s="5">
        <v>2</v>
      </c>
      <c r="I33" s="5">
        <v>120</v>
      </c>
      <c r="J33" s="5">
        <v>218</v>
      </c>
      <c r="K33" s="5">
        <v>310</v>
      </c>
      <c r="L33" s="5">
        <v>153</v>
      </c>
      <c r="M33" s="5">
        <v>518</v>
      </c>
      <c r="N33" s="11">
        <f t="shared" si="5"/>
        <v>1457</v>
      </c>
      <c r="O33" s="5">
        <v>177281</v>
      </c>
      <c r="P33" s="5">
        <v>32278</v>
      </c>
      <c r="Q33" s="11">
        <f t="shared" si="2"/>
        <v>939</v>
      </c>
      <c r="R33" s="6">
        <f t="shared" si="0"/>
        <v>34.374866879659209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14</v>
      </c>
      <c r="K34" s="5">
        <v>57</v>
      </c>
      <c r="L34" s="5">
        <v>13</v>
      </c>
      <c r="M34" s="5">
        <v>66</v>
      </c>
      <c r="N34" s="11">
        <f t="shared" si="5"/>
        <v>151</v>
      </c>
      <c r="O34" s="5">
        <v>22379</v>
      </c>
      <c r="P34" s="5">
        <v>3962</v>
      </c>
      <c r="Q34" s="11">
        <f t="shared" si="2"/>
        <v>85</v>
      </c>
      <c r="R34" s="6">
        <f t="shared" si="0"/>
        <v>46.611764705882351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5</v>
      </c>
      <c r="K35" s="5">
        <v>17</v>
      </c>
      <c r="L35" s="5">
        <v>5</v>
      </c>
      <c r="M35" s="5">
        <v>19</v>
      </c>
      <c r="N35" s="11">
        <f t="shared" si="5"/>
        <v>47</v>
      </c>
      <c r="O35" s="5">
        <v>6290</v>
      </c>
      <c r="P35" s="5">
        <v>1225</v>
      </c>
      <c r="Q35" s="11">
        <f t="shared" si="2"/>
        <v>28</v>
      </c>
      <c r="R35" s="6">
        <f t="shared" si="0"/>
        <v>43.75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2</v>
      </c>
      <c r="E36" s="5">
        <v>10</v>
      </c>
      <c r="F36" s="5">
        <v>2</v>
      </c>
      <c r="G36" s="5">
        <v>0</v>
      </c>
      <c r="H36" s="5">
        <v>0</v>
      </c>
      <c r="I36" s="5">
        <v>1</v>
      </c>
      <c r="J36" s="5">
        <v>39</v>
      </c>
      <c r="K36" s="5">
        <v>20</v>
      </c>
      <c r="L36" s="5">
        <v>7</v>
      </c>
      <c r="M36" s="5">
        <v>72</v>
      </c>
      <c r="N36" s="11">
        <f t="shared" si="5"/>
        <v>153</v>
      </c>
      <c r="O36" s="5">
        <v>27037</v>
      </c>
      <c r="P36" s="5">
        <v>2363</v>
      </c>
      <c r="Q36" s="11">
        <f t="shared" si="2"/>
        <v>81</v>
      </c>
      <c r="R36" s="6">
        <f t="shared" si="0"/>
        <v>29.172839506172838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46</v>
      </c>
      <c r="E37" s="5">
        <v>21</v>
      </c>
      <c r="F37" s="5">
        <v>1</v>
      </c>
      <c r="G37" s="5">
        <v>0</v>
      </c>
      <c r="H37" s="5">
        <v>2</v>
      </c>
      <c r="I37" s="5">
        <v>27</v>
      </c>
      <c r="J37" s="5">
        <v>58</v>
      </c>
      <c r="K37" s="5">
        <v>61</v>
      </c>
      <c r="L37" s="5">
        <v>73</v>
      </c>
      <c r="M37" s="5">
        <v>204</v>
      </c>
      <c r="N37" s="11">
        <f t="shared" si="5"/>
        <v>493</v>
      </c>
      <c r="O37" s="5">
        <v>81258</v>
      </c>
      <c r="P37" s="5">
        <v>10291</v>
      </c>
      <c r="Q37" s="11">
        <f t="shared" si="2"/>
        <v>289</v>
      </c>
      <c r="R37" s="6">
        <f t="shared" si="0"/>
        <v>35.608996539792386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148</v>
      </c>
      <c r="E38" s="5">
        <f t="shared" ref="E38:M38" si="8">E39-E26-E27-E28-E29-E30-E31-E32-E33-E34-E35-E36-E37</f>
        <v>108</v>
      </c>
      <c r="F38" s="5">
        <f t="shared" si="8"/>
        <v>8</v>
      </c>
      <c r="G38" s="5">
        <f t="shared" si="8"/>
        <v>8</v>
      </c>
      <c r="H38" s="5">
        <f t="shared" si="8"/>
        <v>3</v>
      </c>
      <c r="I38" s="5">
        <f t="shared" si="8"/>
        <v>110</v>
      </c>
      <c r="J38" s="5">
        <f t="shared" si="8"/>
        <v>373</v>
      </c>
      <c r="K38" s="5">
        <f t="shared" si="8"/>
        <v>511</v>
      </c>
      <c r="L38" s="5">
        <f t="shared" si="8"/>
        <v>186</v>
      </c>
      <c r="M38" s="5">
        <f t="shared" si="8"/>
        <v>833</v>
      </c>
      <c r="N38" s="11">
        <f t="shared" si="5"/>
        <v>2288</v>
      </c>
      <c r="O38" s="5">
        <f>O39-O26-O27-O28-O29-O30-O31-O32-O33-O34-O35-O36-O37</f>
        <v>279581</v>
      </c>
      <c r="P38" s="5">
        <f>P39-P26-P27-P28-P29-P30-P31-P32-P33-P34-P35-P36-P37</f>
        <v>46910</v>
      </c>
      <c r="Q38" s="11">
        <f t="shared" si="2"/>
        <v>1455</v>
      </c>
      <c r="R38" s="6">
        <f t="shared" si="0"/>
        <v>32.240549828178693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480</v>
      </c>
      <c r="E39" s="5">
        <v>263</v>
      </c>
      <c r="F39" s="5">
        <v>17</v>
      </c>
      <c r="G39" s="5">
        <v>18</v>
      </c>
      <c r="H39" s="5">
        <v>22</v>
      </c>
      <c r="I39" s="5">
        <v>354</v>
      </c>
      <c r="J39" s="5">
        <v>1309</v>
      </c>
      <c r="K39" s="5">
        <v>1968</v>
      </c>
      <c r="L39" s="5">
        <v>876</v>
      </c>
      <c r="M39" s="5">
        <v>3449</v>
      </c>
      <c r="N39" s="11">
        <f t="shared" si="5"/>
        <v>8756</v>
      </c>
      <c r="O39" s="5">
        <v>1192709</v>
      </c>
      <c r="P39" s="5">
        <v>188993</v>
      </c>
      <c r="Q39" s="11">
        <f t="shared" si="2"/>
        <v>5307</v>
      </c>
      <c r="R39" s="6">
        <f t="shared" si="0"/>
        <v>35.612021857923494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3</v>
      </c>
      <c r="E40" s="5">
        <v>1</v>
      </c>
      <c r="F40" s="5">
        <v>1</v>
      </c>
      <c r="G40" s="5">
        <v>0</v>
      </c>
      <c r="H40" s="5">
        <v>1</v>
      </c>
      <c r="I40" s="5">
        <v>5</v>
      </c>
      <c r="J40" s="5">
        <v>37</v>
      </c>
      <c r="K40" s="5">
        <v>52</v>
      </c>
      <c r="L40" s="5">
        <v>40</v>
      </c>
      <c r="M40" s="5">
        <v>189</v>
      </c>
      <c r="N40" s="11">
        <f t="shared" si="5"/>
        <v>329</v>
      </c>
      <c r="O40" s="5">
        <v>75080</v>
      </c>
      <c r="P40" s="5">
        <v>6278</v>
      </c>
      <c r="Q40" s="11">
        <f t="shared" si="2"/>
        <v>140</v>
      </c>
      <c r="R40" s="6">
        <f t="shared" si="0"/>
        <v>44.842857142857142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2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12</v>
      </c>
      <c r="K41" s="5">
        <v>18</v>
      </c>
      <c r="L41" s="5">
        <v>12</v>
      </c>
      <c r="M41" s="5">
        <v>56</v>
      </c>
      <c r="N41" s="11">
        <f t="shared" si="5"/>
        <v>102</v>
      </c>
      <c r="O41" s="5">
        <v>19576</v>
      </c>
      <c r="P41" s="5">
        <v>1957</v>
      </c>
      <c r="Q41" s="11">
        <f t="shared" si="2"/>
        <v>46</v>
      </c>
      <c r="R41" s="6">
        <f t="shared" si="0"/>
        <v>42.543478260869563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6</v>
      </c>
      <c r="F42" s="5">
        <f t="shared" si="9"/>
        <v>2</v>
      </c>
      <c r="G42" s="5">
        <f t="shared" si="9"/>
        <v>23</v>
      </c>
      <c r="H42" s="5">
        <f t="shared" si="9"/>
        <v>4</v>
      </c>
      <c r="I42" s="5">
        <f t="shared" si="9"/>
        <v>26</v>
      </c>
      <c r="J42" s="5">
        <f t="shared" si="9"/>
        <v>64</v>
      </c>
      <c r="K42" s="5">
        <f t="shared" si="9"/>
        <v>77</v>
      </c>
      <c r="L42" s="5">
        <f t="shared" si="9"/>
        <v>6</v>
      </c>
      <c r="M42" s="5">
        <f t="shared" si="9"/>
        <v>73</v>
      </c>
      <c r="N42" s="11">
        <f t="shared" si="5"/>
        <v>281</v>
      </c>
      <c r="O42" s="5">
        <f>O43-O40-O41</f>
        <v>35261</v>
      </c>
      <c r="P42" s="5">
        <f>P43-P40-P41</f>
        <v>5466</v>
      </c>
      <c r="Q42" s="11">
        <f t="shared" si="2"/>
        <v>208</v>
      </c>
      <c r="R42" s="6">
        <f t="shared" si="0"/>
        <v>26.278846153846153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5</v>
      </c>
      <c r="E43" s="5">
        <v>7</v>
      </c>
      <c r="F43" s="5">
        <v>4</v>
      </c>
      <c r="G43" s="5">
        <v>23</v>
      </c>
      <c r="H43" s="5">
        <v>5</v>
      </c>
      <c r="I43" s="5">
        <v>32</v>
      </c>
      <c r="J43" s="5">
        <v>113</v>
      </c>
      <c r="K43" s="5">
        <v>147</v>
      </c>
      <c r="L43" s="5">
        <v>58</v>
      </c>
      <c r="M43" s="5">
        <v>318</v>
      </c>
      <c r="N43" s="11">
        <f t="shared" si="5"/>
        <v>712</v>
      </c>
      <c r="O43" s="5">
        <v>129917</v>
      </c>
      <c r="P43" s="5">
        <v>13701</v>
      </c>
      <c r="Q43" s="11">
        <f t="shared" si="2"/>
        <v>394</v>
      </c>
      <c r="R43" s="6">
        <f t="shared" si="0"/>
        <v>34.774111675126903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9</v>
      </c>
      <c r="E44" s="8">
        <v>5</v>
      </c>
      <c r="F44" s="8">
        <v>1</v>
      </c>
      <c r="G44" s="8">
        <v>3</v>
      </c>
      <c r="H44" s="8">
        <v>1</v>
      </c>
      <c r="I44" s="8">
        <v>5</v>
      </c>
      <c r="J44" s="8">
        <v>19</v>
      </c>
      <c r="K44" s="8">
        <v>16</v>
      </c>
      <c r="L44" s="8">
        <v>20</v>
      </c>
      <c r="M44" s="8">
        <v>81</v>
      </c>
      <c r="N44" s="11">
        <f t="shared" si="5"/>
        <v>160</v>
      </c>
      <c r="O44" s="8">
        <v>43727</v>
      </c>
      <c r="P44" s="8">
        <v>2484</v>
      </c>
      <c r="Q44" s="11">
        <f t="shared" si="2"/>
        <v>79</v>
      </c>
      <c r="R44" s="6">
        <f t="shared" si="0"/>
        <v>31.443037974683545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</v>
      </c>
      <c r="E45" s="8">
        <f t="shared" ref="E45:M45" si="10">E46-E44</f>
        <v>2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2</v>
      </c>
      <c r="J45" s="8">
        <f t="shared" si="10"/>
        <v>14</v>
      </c>
      <c r="K45" s="8">
        <f t="shared" si="10"/>
        <v>30</v>
      </c>
      <c r="L45" s="8">
        <f t="shared" si="10"/>
        <v>19</v>
      </c>
      <c r="M45" s="8">
        <f t="shared" si="10"/>
        <v>212</v>
      </c>
      <c r="N45" s="11">
        <f t="shared" si="5"/>
        <v>280</v>
      </c>
      <c r="O45" s="8">
        <f>O46-O44</f>
        <v>150948</v>
      </c>
      <c r="P45" s="8">
        <f>P46-P44</f>
        <v>3240</v>
      </c>
      <c r="Q45" s="11">
        <f t="shared" si="2"/>
        <v>68</v>
      </c>
      <c r="R45" s="6">
        <f t="shared" si="0"/>
        <v>47.647058823529413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10</v>
      </c>
      <c r="E46" s="8">
        <v>7</v>
      </c>
      <c r="F46" s="8">
        <v>1</v>
      </c>
      <c r="G46" s="8">
        <v>3</v>
      </c>
      <c r="H46" s="8">
        <v>1</v>
      </c>
      <c r="I46" s="8">
        <v>7</v>
      </c>
      <c r="J46" s="8">
        <v>33</v>
      </c>
      <c r="K46" s="8">
        <v>46</v>
      </c>
      <c r="L46" s="8">
        <v>39</v>
      </c>
      <c r="M46" s="8">
        <v>293</v>
      </c>
      <c r="N46" s="11">
        <f t="shared" si="5"/>
        <v>440</v>
      </c>
      <c r="O46" s="8">
        <v>194675</v>
      </c>
      <c r="P46" s="8">
        <v>5724</v>
      </c>
      <c r="Q46" s="11">
        <f t="shared" si="2"/>
        <v>147</v>
      </c>
      <c r="R46" s="6">
        <f t="shared" si="0"/>
        <v>38.938775510204081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3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  <c r="K47" s="5">
        <v>3</v>
      </c>
      <c r="L47" s="5">
        <v>1</v>
      </c>
      <c r="M47" s="5">
        <v>20</v>
      </c>
      <c r="N47" s="11">
        <f t="shared" si="5"/>
        <v>32</v>
      </c>
      <c r="O47" s="5">
        <v>3725</v>
      </c>
      <c r="P47" s="5">
        <v>310</v>
      </c>
      <c r="Q47" s="11">
        <f t="shared" si="2"/>
        <v>12</v>
      </c>
      <c r="R47" s="6">
        <f t="shared" si="0"/>
        <v>25.833333333333332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1195</v>
      </c>
      <c r="E48" s="5">
        <f t="shared" ref="E48:M48" si="11">E47+E46+E43+E39+E25+E18</f>
        <v>1186</v>
      </c>
      <c r="F48" s="5">
        <f t="shared" si="11"/>
        <v>677</v>
      </c>
      <c r="G48" s="5">
        <f t="shared" si="11"/>
        <v>186</v>
      </c>
      <c r="H48" s="5">
        <f t="shared" si="11"/>
        <v>239</v>
      </c>
      <c r="I48" s="5">
        <f t="shared" si="11"/>
        <v>1163</v>
      </c>
      <c r="J48" s="5">
        <f t="shared" si="11"/>
        <v>9881</v>
      </c>
      <c r="K48" s="5">
        <f t="shared" si="11"/>
        <v>10690</v>
      </c>
      <c r="L48" s="5">
        <f t="shared" si="11"/>
        <v>4600</v>
      </c>
      <c r="M48" s="5">
        <f t="shared" si="11"/>
        <v>67894</v>
      </c>
      <c r="N48" s="11">
        <f t="shared" si="5"/>
        <v>97711</v>
      </c>
      <c r="O48" s="5">
        <f>O47+O46+O43+O39+O25+O18</f>
        <v>43511005</v>
      </c>
      <c r="P48" s="5">
        <f>P47+P46+P43+P39+P25+P18</f>
        <v>1059081</v>
      </c>
      <c r="Q48" s="11">
        <f t="shared" si="2"/>
        <v>29817</v>
      </c>
      <c r="R48" s="6">
        <f t="shared" si="0"/>
        <v>35.519368145688702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1.2229943404529684</v>
      </c>
      <c r="E49" s="6">
        <f t="shared" ref="E49" si="13">E48/$N$48*100</f>
        <v>1.2137835044160841</v>
      </c>
      <c r="F49" s="6">
        <f t="shared" ref="F49" si="14">F48/$N$48*100</f>
        <v>0.69285955521896203</v>
      </c>
      <c r="G49" s="6">
        <f t="shared" ref="G49" si="15">G48/$N$48*100</f>
        <v>0.19035727809560848</v>
      </c>
      <c r="H49" s="6">
        <f t="shared" ref="H49" si="16">H48/$N$48*100</f>
        <v>0.24459886809059367</v>
      </c>
      <c r="I49" s="6">
        <f t="shared" ref="I49" si="17">I48/$N$48*100</f>
        <v>1.1902447012107134</v>
      </c>
      <c r="J49" s="6">
        <f t="shared" ref="J49" si="18">J48/$N$48*100</f>
        <v>10.11247454227262</v>
      </c>
      <c r="K49" s="6">
        <f t="shared" ref="K49" si="19">K48/$N$48*100</f>
        <v>10.940426359365885</v>
      </c>
      <c r="L49" s="6">
        <f t="shared" ref="L49" si="20">L48/$N$48*100</f>
        <v>4.7077606410741879</v>
      </c>
      <c r="M49" s="6">
        <f t="shared" ref="M49" si="21">M48/$N$48*100</f>
        <v>69.484500209802377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2021-07-16T02:50:45Z</dcterms:modified>
</cp:coreProperties>
</file>