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2\"/>
    </mc:Choice>
  </mc:AlternateContent>
  <xr:revisionPtr revIDLastSave="0" documentId="8_{FF7A550D-436B-4C09-8FCB-7264B443704A}" xr6:coauthVersionLast="36" xr6:coauthVersionMax="36" xr10:uidLastSave="{00000000-0000-0000-0000-000000000000}"/>
  <bookViews>
    <workbookView xWindow="0" yWindow="0" windowWidth="28800" windowHeight="10530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<sst xmlns="http://schemas.openxmlformats.org/spreadsheetml/2006/main" count="117" uniqueCount="72">
  <si>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</si>
  <si>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</si>
  <si>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</si>
  <si>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</si>
  <si>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</si>
  <si>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</si>
  <si>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</si>
  <si>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</si>
  <si>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</si>
  <si>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</si>
  <si>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</si>
  <si>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</si>
  <si>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</si>
  <si>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</si>
  <si>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</si>
  <si>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</si>
  <si>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</si>
  <si>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</si>
  <si>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</si>
  <si>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</si>
  <si>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</si>
  <si>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</si>
  <si>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</si>
  <si>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</si>
  <si>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</si>
  <si>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</si>
  <si>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</si>
  <si>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</si>
  <si>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</si>
  <si>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</si>
  <si>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</si>
  <si>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</si>
  <si>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</si>
  <si>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</si>
  <si>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</si>
  <si>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</si>
  <si>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</si>
  <si>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</si>
  <si>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</si>
  <si>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</si>
  <si>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</si>
  <si>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</si>
  <si>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</si>
  <si>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</si>
  <si>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</si>
  <si>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</si>
  <si>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</si>
  <si>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</si>
  <si>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</si>
  <si>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</si>
  <si>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</si>
  <si>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</si>
  <si>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</si>
  <si>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</si>
  <si>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</si>
  <si>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</si>
  <si>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</si>
  <si>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</si>
  <si>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</si>
  <si>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</si>
  <si>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</si>
  <si>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</si>
  <si>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</si>
  <si>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</si>
  <si>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</si>
  <si>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</si>
  <si>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</si>
  <si>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</si>
  <si>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</si>
  <si>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</si>
  <si>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110年12月來臺旅客人次～按停留夜數分
Table 1-8  Visitor Arrivals  by Length of Stay,
December,2021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</si>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</sst>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activeCell="S3" sqref="S3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0</v>
      </c>
      <c r="E3" s="4">
        <v>0</v>
      </c>
      <c r="F3" s="4">
        <v>0</v>
      </c>
      <c r="G3" s="4">
        <v>1</v>
      </c>
      <c r="H3" s="4">
        <v>3</v>
      </c>
      <c r="I3" s="4">
        <v>1</v>
      </c>
      <c r="J3" s="4">
        <v>12</v>
      </c>
      <c r="K3" s="4">
        <v>22</v>
      </c>
      <c r="L3" s="4">
        <v>16</v>
      </c>
      <c r="M3" s="4">
        <v>405</v>
      </c>
      <c r="N3" s="11">
        <f>SUM(D3:M3)</f>
        <v>460</v>
      </c>
      <c r="O3" s="4">
        <v>51689</v>
      </c>
      <c r="P3" s="4">
        <v>2519</v>
      </c>
      <c r="Q3" s="11">
        <f>SUM(D3:L3)</f>
        <v>55</v>
      </c>
      <c r="R3" s="6">
        <f t="shared" ref="R3:R48" si="0">IF(P3&lt;&gt;0,P3/SUM(D3:L3),0)</f>
        <v>45.8</v>
      </c>
      <c r="S3" s="13" t="s">
        <v>71</v>
      </c>
    </row>
    <row r="4" spans="1:19" x14ac:dyDescent="0.25">
      <c r="A4" s="16"/>
      <c r="B4" s="18" t="s">
        <v>2</v>
      </c>
      <c r="C4" s="18"/>
      <c r="D4" s="5">
        <v>32</v>
      </c>
      <c r="E4" s="5">
        <v>5</v>
      </c>
      <c r="F4" s="5">
        <v>1</v>
      </c>
      <c r="G4" s="5">
        <v>5</v>
      </c>
      <c r="H4" s="5">
        <v>0</v>
      </c>
      <c r="I4" s="5">
        <v>2</v>
      </c>
      <c r="J4" s="5">
        <v>20</v>
      </c>
      <c r="K4" s="5">
        <v>29</v>
      </c>
      <c r="L4" s="5">
        <v>30</v>
      </c>
      <c r="M4" s="5">
        <v>959</v>
      </c>
      <c r="N4" s="11">
        <f t="shared" ref="N4:N14" si="1">SUM(D4:M4)</f>
        <v>1083</v>
      </c>
      <c r="O4" s="5">
        <v>139955</v>
      </c>
      <c r="P4" s="5">
        <v>4073</v>
      </c>
      <c r="Q4" s="11">
        <f t="shared" ref="Q4:Q48" si="2">SUM(D4:L4)</f>
        <v>124</v>
      </c>
      <c r="R4" s="6">
        <f t="shared" si="0"/>
        <v>32.846774193548384</v>
      </c>
      <c r="S4" s="13" t="s">
        <v>71</v>
      </c>
    </row>
    <row r="5" spans="1:19" x14ac:dyDescent="0.25">
      <c r="A5" s="16"/>
      <c r="B5" s="18" t="s">
        <v>3</v>
      </c>
      <c r="C5" s="18"/>
      <c r="D5" s="5">
        <v>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110</v>
      </c>
      <c r="K5" s="5">
        <v>157</v>
      </c>
      <c r="L5" s="5">
        <v>113</v>
      </c>
      <c r="M5" s="5">
        <v>840</v>
      </c>
      <c r="N5" s="11">
        <f t="shared" si="1"/>
        <v>1221</v>
      </c>
      <c r="O5" s="5">
        <v>384354</v>
      </c>
      <c r="P5" s="5">
        <v>18038</v>
      </c>
      <c r="Q5" s="11">
        <f t="shared" si="2"/>
        <v>381</v>
      </c>
      <c r="R5" s="6">
        <f t="shared" si="0"/>
        <v>47.343832020997375</v>
      </c>
      <c r="S5" s="13" t="s">
        <v>71</v>
      </c>
    </row>
    <row r="6" spans="1:19" x14ac:dyDescent="0.25">
      <c r="A6" s="16"/>
      <c r="B6" s="18" t="s">
        <v>4</v>
      </c>
      <c r="C6" s="18"/>
      <c r="D6" s="5">
        <v>0</v>
      </c>
      <c r="E6" s="5">
        <v>0</v>
      </c>
      <c r="F6" s="5">
        <v>0</v>
      </c>
      <c r="G6" s="5">
        <v>0</v>
      </c>
      <c r="H6" s="5">
        <v>1</v>
      </c>
      <c r="I6" s="5">
        <v>0</v>
      </c>
      <c r="J6" s="5">
        <v>15</v>
      </c>
      <c r="K6" s="5">
        <v>36</v>
      </c>
      <c r="L6" s="5">
        <v>22</v>
      </c>
      <c r="M6" s="5">
        <v>211</v>
      </c>
      <c r="N6" s="11">
        <f t="shared" si="1"/>
        <v>285</v>
      </c>
      <c r="O6" s="5">
        <v>100612</v>
      </c>
      <c r="P6" s="5">
        <v>3638</v>
      </c>
      <c r="Q6" s="11">
        <f t="shared" si="2"/>
        <v>74</v>
      </c>
      <c r="R6" s="6">
        <f t="shared" si="0"/>
        <v>49.162162162162161</v>
      </c>
      <c r="S6" s="13" t="s">
        <v>71</v>
      </c>
    </row>
    <row r="7" spans="1:19" x14ac:dyDescent="0.25">
      <c r="A7" s="16"/>
      <c r="B7" s="18" t="s">
        <v>5</v>
      </c>
      <c r="C7" s="18"/>
      <c r="D7" s="5">
        <v>1</v>
      </c>
      <c r="E7" s="5">
        <v>0</v>
      </c>
      <c r="F7" s="5">
        <v>5</v>
      </c>
      <c r="G7" s="5">
        <v>0</v>
      </c>
      <c r="H7" s="5">
        <v>0</v>
      </c>
      <c r="I7" s="5">
        <v>2</v>
      </c>
      <c r="J7" s="5">
        <v>4</v>
      </c>
      <c r="K7" s="5">
        <v>7</v>
      </c>
      <c r="L7" s="5">
        <v>6</v>
      </c>
      <c r="M7" s="5">
        <v>188</v>
      </c>
      <c r="N7" s="11">
        <f t="shared" si="1"/>
        <v>213</v>
      </c>
      <c r="O7" s="5">
        <v>103004</v>
      </c>
      <c r="P7" s="5">
        <v>865</v>
      </c>
      <c r="Q7" s="11">
        <f t="shared" si="2"/>
        <v>25</v>
      </c>
      <c r="R7" s="6">
        <f t="shared" si="0"/>
        <v>34.6</v>
      </c>
      <c r="S7" s="13" t="s">
        <v>71</v>
      </c>
    </row>
    <row r="8" spans="1:19" x14ac:dyDescent="0.25">
      <c r="A8" s="16"/>
      <c r="B8" s="18" t="s">
        <v>6</v>
      </c>
      <c r="C8" s="18"/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2</v>
      </c>
      <c r="K8" s="5">
        <v>15</v>
      </c>
      <c r="L8" s="5">
        <v>6</v>
      </c>
      <c r="M8" s="5">
        <v>35</v>
      </c>
      <c r="N8" s="11">
        <f t="shared" si="1"/>
        <v>58</v>
      </c>
      <c r="O8" s="5">
        <v>19261</v>
      </c>
      <c r="P8" s="5">
        <v>1161</v>
      </c>
      <c r="Q8" s="11">
        <f t="shared" si="2"/>
        <v>23</v>
      </c>
      <c r="R8" s="6">
        <f t="shared" si="0"/>
        <v>50.478260869565219</v>
      </c>
      <c r="S8" s="13" t="s">
        <v>71</v>
      </c>
    </row>
    <row r="9" spans="1:19" x14ac:dyDescent="0.25">
      <c r="A9" s="16"/>
      <c r="B9" s="19" t="s">
        <v>7</v>
      </c>
      <c r="C9" s="7" t="s">
        <v>8</v>
      </c>
      <c r="D9" s="5">
        <v>45</v>
      </c>
      <c r="E9" s="5">
        <v>5</v>
      </c>
      <c r="F9" s="5">
        <v>0</v>
      </c>
      <c r="G9" s="5">
        <v>1</v>
      </c>
      <c r="H9" s="5">
        <v>0</v>
      </c>
      <c r="I9" s="5">
        <v>43</v>
      </c>
      <c r="J9" s="5">
        <v>26</v>
      </c>
      <c r="K9" s="5">
        <v>43</v>
      </c>
      <c r="L9" s="5">
        <v>20</v>
      </c>
      <c r="M9" s="5">
        <v>379</v>
      </c>
      <c r="N9" s="11">
        <f t="shared" si="1"/>
        <v>562</v>
      </c>
      <c r="O9" s="5">
        <v>225840</v>
      </c>
      <c r="P9" s="5">
        <v>4534</v>
      </c>
      <c r="Q9" s="11">
        <f t="shared" si="2"/>
        <v>183</v>
      </c>
      <c r="R9" s="6">
        <f t="shared" si="0"/>
        <v>24.775956284153004</v>
      </c>
      <c r="S9" s="13" t="s">
        <v>71</v>
      </c>
    </row>
    <row r="10" spans="1:19" x14ac:dyDescent="0.25">
      <c r="A10" s="16"/>
      <c r="B10" s="19"/>
      <c r="C10" s="7" t="s">
        <v>9</v>
      </c>
      <c r="D10" s="5">
        <v>1</v>
      </c>
      <c r="E10" s="5">
        <v>1</v>
      </c>
      <c r="F10" s="5">
        <v>0</v>
      </c>
      <c r="G10" s="5">
        <v>0</v>
      </c>
      <c r="H10" s="5">
        <v>0</v>
      </c>
      <c r="I10" s="5">
        <v>1</v>
      </c>
      <c r="J10" s="5">
        <v>31</v>
      </c>
      <c r="K10" s="5">
        <v>82</v>
      </c>
      <c r="L10" s="5">
        <v>18</v>
      </c>
      <c r="M10" s="5">
        <v>97</v>
      </c>
      <c r="N10" s="11">
        <f t="shared" si="1"/>
        <v>231</v>
      </c>
      <c r="O10" s="5">
        <v>37395</v>
      </c>
      <c r="P10" s="5">
        <v>5578</v>
      </c>
      <c r="Q10" s="11">
        <f t="shared" si="2"/>
        <v>134</v>
      </c>
      <c r="R10" s="6">
        <f t="shared" si="0"/>
        <v>41.626865671641788</v>
      </c>
      <c r="S10" s="13" t="s">
        <v>71</v>
      </c>
    </row>
    <row r="11" spans="1:19" x14ac:dyDescent="0.25">
      <c r="A11" s="16"/>
      <c r="B11" s="19"/>
      <c r="C11" s="7" t="s">
        <v>10</v>
      </c>
      <c r="D11" s="5">
        <v>10</v>
      </c>
      <c r="E11" s="5">
        <v>17</v>
      </c>
      <c r="F11" s="5">
        <v>14</v>
      </c>
      <c r="G11" s="5">
        <v>3</v>
      </c>
      <c r="H11" s="5">
        <v>10</v>
      </c>
      <c r="I11" s="5">
        <v>467</v>
      </c>
      <c r="J11" s="5">
        <v>767</v>
      </c>
      <c r="K11" s="5">
        <v>324</v>
      </c>
      <c r="L11" s="5">
        <v>81</v>
      </c>
      <c r="M11" s="5">
        <v>2535</v>
      </c>
      <c r="N11" s="11">
        <f t="shared" si="1"/>
        <v>4228</v>
      </c>
      <c r="O11" s="5">
        <v>3524193</v>
      </c>
      <c r="P11" s="5">
        <v>44736</v>
      </c>
      <c r="Q11" s="11">
        <f t="shared" si="2"/>
        <v>1693</v>
      </c>
      <c r="R11" s="6">
        <f t="shared" si="0"/>
        <v>26.42409923213231</v>
      </c>
      <c r="S11" s="13" t="s">
        <v>71</v>
      </c>
    </row>
    <row r="12" spans="1:19" x14ac:dyDescent="0.25">
      <c r="A12" s="16"/>
      <c r="B12" s="19"/>
      <c r="C12" s="7" t="s">
        <v>11</v>
      </c>
      <c r="D12" s="5">
        <v>82</v>
      </c>
      <c r="E12" s="5">
        <v>22</v>
      </c>
      <c r="F12" s="5">
        <v>7</v>
      </c>
      <c r="G12" s="5">
        <v>1</v>
      </c>
      <c r="H12" s="5">
        <v>0</v>
      </c>
      <c r="I12" s="5">
        <v>280</v>
      </c>
      <c r="J12" s="5">
        <v>419</v>
      </c>
      <c r="K12" s="5">
        <v>329</v>
      </c>
      <c r="L12" s="5">
        <v>31</v>
      </c>
      <c r="M12" s="5">
        <v>1494</v>
      </c>
      <c r="N12" s="11">
        <f t="shared" si="1"/>
        <v>2665</v>
      </c>
      <c r="O12" s="5">
        <v>1534969</v>
      </c>
      <c r="P12" s="5">
        <v>28534</v>
      </c>
      <c r="Q12" s="11">
        <f t="shared" si="2"/>
        <v>1171</v>
      </c>
      <c r="R12" s="6">
        <f t="shared" si="0"/>
        <v>24.367207514944493</v>
      </c>
      <c r="S12" s="13" t="s">
        <v>71</v>
      </c>
    </row>
    <row r="13" spans="1:19" x14ac:dyDescent="0.25">
      <c r="A13" s="16"/>
      <c r="B13" s="19"/>
      <c r="C13" s="7" t="s">
        <v>12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5</v>
      </c>
      <c r="K13" s="5">
        <v>4</v>
      </c>
      <c r="L13" s="5">
        <v>4</v>
      </c>
      <c r="M13" s="5">
        <v>744</v>
      </c>
      <c r="N13" s="11">
        <f t="shared" si="1"/>
        <v>757</v>
      </c>
      <c r="O13" s="5">
        <v>657633</v>
      </c>
      <c r="P13" s="5">
        <v>600</v>
      </c>
      <c r="Q13" s="11">
        <f t="shared" si="2"/>
        <v>13</v>
      </c>
      <c r="R13" s="6">
        <f t="shared" si="0"/>
        <v>46.153846153846153</v>
      </c>
      <c r="S13" s="13" t="s">
        <v>71</v>
      </c>
    </row>
    <row r="14" spans="1:19" x14ac:dyDescent="0.25">
      <c r="A14" s="16"/>
      <c r="B14" s="19"/>
      <c r="C14" s="7" t="s">
        <v>13</v>
      </c>
      <c r="D14" s="5">
        <v>0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>
        <v>63</v>
      </c>
      <c r="K14" s="5">
        <v>21</v>
      </c>
      <c r="L14" s="5">
        <v>4</v>
      </c>
      <c r="M14" s="5">
        <v>2977</v>
      </c>
      <c r="N14" s="11">
        <f t="shared" si="1"/>
        <v>3066</v>
      </c>
      <c r="O14" s="5">
        <v>3276143</v>
      </c>
      <c r="P14" s="5">
        <v>2558</v>
      </c>
      <c r="Q14" s="11">
        <f t="shared" si="2"/>
        <v>89</v>
      </c>
      <c r="R14" s="6">
        <f t="shared" si="0"/>
        <v>28.741573033707866</v>
      </c>
      <c r="S14" s="13" t="s">
        <v>71</v>
      </c>
    </row>
    <row r="15" spans="1:19" x14ac:dyDescent="0.25">
      <c r="A15" s="16"/>
      <c r="B15" s="19"/>
      <c r="C15" s="7" t="s">
        <v>14</v>
      </c>
      <c r="D15" s="5">
        <f>D16-D9-D10-D11-D12-D13-D14</f>
        <v>0</v>
      </c>
      <c r="E15" s="5">
        <f t="shared" ref="E15:M15" si="3">E16-E9-E10-E11-E12-E13-E14</f>
        <v>1</v>
      </c>
      <c r="F15" s="5">
        <f t="shared" si="3"/>
        <v>5</v>
      </c>
      <c r="G15" s="5">
        <f t="shared" si="3"/>
        <v>0</v>
      </c>
      <c r="H15" s="5">
        <f t="shared" si="3"/>
        <v>0</v>
      </c>
      <c r="I15" s="5">
        <f t="shared" si="3"/>
        <v>23</v>
      </c>
      <c r="J15" s="5">
        <f t="shared" si="3"/>
        <v>20</v>
      </c>
      <c r="K15" s="5">
        <f t="shared" si="3"/>
        <v>8</v>
      </c>
      <c r="L15" s="5">
        <f t="shared" si="3"/>
        <v>7</v>
      </c>
      <c r="M15" s="5">
        <f t="shared" si="3"/>
        <v>66</v>
      </c>
      <c r="N15" s="5">
        <f t="shared" ref="N15" si="4">N16-N9-N10-N11-N12-N13-N14</f>
        <v>130</v>
      </c>
      <c r="O15" s="5">
        <f>O16-O9-O10-O11-O12-O13-O14</f>
        <v>43970</v>
      </c>
      <c r="P15" s="5">
        <f>P16-P9-P10-P11-P12-P13-P14</f>
        <v>1677</v>
      </c>
      <c r="Q15" s="11">
        <f t="shared" si="2"/>
        <v>64</v>
      </c>
      <c r="R15" s="6">
        <f t="shared" si="0"/>
        <v>26.203125</v>
      </c>
      <c r="S15" s="13" t="s">
        <v>71</v>
      </c>
    </row>
    <row r="16" spans="1:19" x14ac:dyDescent="0.25">
      <c r="A16" s="16"/>
      <c r="B16" s="19"/>
      <c r="C16" s="7" t="s">
        <v>15</v>
      </c>
      <c r="D16" s="5">
        <v>138</v>
      </c>
      <c r="E16" s="5">
        <v>47</v>
      </c>
      <c r="F16" s="5">
        <v>26</v>
      </c>
      <c r="G16" s="5">
        <v>5</v>
      </c>
      <c r="H16" s="5">
        <v>10</v>
      </c>
      <c r="I16" s="5">
        <v>814</v>
      </c>
      <c r="J16" s="5">
        <v>1331</v>
      </c>
      <c r="K16" s="5">
        <v>811</v>
      </c>
      <c r="L16" s="5">
        <v>165</v>
      </c>
      <c r="M16" s="5">
        <v>8292</v>
      </c>
      <c r="N16" s="11">
        <f t="shared" ref="N16:N48" si="5">SUM(D16:M16)</f>
        <v>11639</v>
      </c>
      <c r="O16" s="5">
        <v>9300143</v>
      </c>
      <c r="P16" s="5">
        <v>88217</v>
      </c>
      <c r="Q16" s="11">
        <f t="shared" si="2"/>
        <v>3347</v>
      </c>
      <c r="R16" s="6">
        <f t="shared" si="0"/>
        <v>26.357036151777713</v>
      </c>
      <c r="S16" s="13" t="s">
        <v>71</v>
      </c>
    </row>
    <row r="17" spans="1:19" x14ac:dyDescent="0.25">
      <c r="A17" s="16"/>
      <c r="B17" s="18" t="s">
        <v>16</v>
      </c>
      <c r="C17" s="18"/>
      <c r="D17" s="5">
        <f>D18-D16-D3-D4-D5-D6-D7-D8</f>
        <v>0</v>
      </c>
      <c r="E17" s="5">
        <f t="shared" ref="E17:M17" si="6">E18-E16-E3-E4-E5-E6-E7-E8</f>
        <v>1</v>
      </c>
      <c r="F17" s="5">
        <f t="shared" si="6"/>
        <v>0</v>
      </c>
      <c r="G17" s="5">
        <f t="shared" si="6"/>
        <v>0</v>
      </c>
      <c r="H17" s="5">
        <f t="shared" si="6"/>
        <v>0</v>
      </c>
      <c r="I17" s="5">
        <f t="shared" si="6"/>
        <v>1</v>
      </c>
      <c r="J17" s="5">
        <f t="shared" si="6"/>
        <v>12</v>
      </c>
      <c r="K17" s="5">
        <f t="shared" si="6"/>
        <v>8</v>
      </c>
      <c r="L17" s="5">
        <f t="shared" si="6"/>
        <v>5</v>
      </c>
      <c r="M17" s="5">
        <f t="shared" si="6"/>
        <v>55</v>
      </c>
      <c r="N17" s="11">
        <f t="shared" si="5"/>
        <v>82</v>
      </c>
      <c r="O17" s="5">
        <f>O18-O16-O3-O4-O5-O6-O7-O8</f>
        <v>69372</v>
      </c>
      <c r="P17" s="5">
        <f>P18-P16-P3-P4-P5-P6-P7-P8</f>
        <v>1058</v>
      </c>
      <c r="Q17" s="11">
        <f t="shared" si="2"/>
        <v>27</v>
      </c>
      <c r="R17" s="6">
        <f t="shared" si="0"/>
        <v>39.185185185185183</v>
      </c>
      <c r="S17" s="13" t="s">
        <v>71</v>
      </c>
    </row>
    <row r="18" spans="1:19" x14ac:dyDescent="0.25">
      <c r="A18" s="16"/>
      <c r="B18" s="18" t="s">
        <v>17</v>
      </c>
      <c r="C18" s="18"/>
      <c r="D18" s="5">
        <v>172</v>
      </c>
      <c r="E18" s="5">
        <v>53</v>
      </c>
      <c r="F18" s="5">
        <v>32</v>
      </c>
      <c r="G18" s="5">
        <v>11</v>
      </c>
      <c r="H18" s="5">
        <v>14</v>
      </c>
      <c r="I18" s="5">
        <v>820</v>
      </c>
      <c r="J18" s="5">
        <v>1506</v>
      </c>
      <c r="K18" s="5">
        <v>1085</v>
      </c>
      <c r="L18" s="5">
        <v>363</v>
      </c>
      <c r="M18" s="5">
        <v>10985</v>
      </c>
      <c r="N18" s="11">
        <f t="shared" si="5"/>
        <v>15041</v>
      </c>
      <c r="O18" s="5">
        <v>10168390</v>
      </c>
      <c r="P18" s="5">
        <v>119569</v>
      </c>
      <c r="Q18" s="11">
        <f t="shared" si="2"/>
        <v>4056</v>
      </c>
      <c r="R18" s="6">
        <f t="shared" si="0"/>
        <v>29.479536489151872</v>
      </c>
      <c r="S18" s="13" t="s">
        <v>71</v>
      </c>
    </row>
    <row r="19" spans="1:19" x14ac:dyDescent="0.25">
      <c r="A19" s="19" t="s">
        <v>18</v>
      </c>
      <c r="B19" s="18" t="s">
        <v>19</v>
      </c>
      <c r="C19" s="18"/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6</v>
      </c>
      <c r="K19" s="5">
        <v>18</v>
      </c>
      <c r="L19" s="5">
        <v>12</v>
      </c>
      <c r="M19" s="5">
        <v>106</v>
      </c>
      <c r="N19" s="11">
        <f t="shared" si="5"/>
        <v>142</v>
      </c>
      <c r="O19" s="5">
        <v>59579</v>
      </c>
      <c r="P19" s="5">
        <v>1832</v>
      </c>
      <c r="Q19" s="11">
        <f t="shared" si="2"/>
        <v>36</v>
      </c>
      <c r="R19" s="6">
        <f t="shared" si="0"/>
        <v>50.888888888888886</v>
      </c>
      <c r="S19" s="13" t="s">
        <v>71</v>
      </c>
    </row>
    <row r="20" spans="1:19" x14ac:dyDescent="0.25">
      <c r="A20" s="19"/>
      <c r="B20" s="18" t="s">
        <v>20</v>
      </c>
      <c r="C20" s="18"/>
      <c r="D20" s="5">
        <v>6</v>
      </c>
      <c r="E20" s="5">
        <v>6</v>
      </c>
      <c r="F20" s="5">
        <v>1</v>
      </c>
      <c r="G20" s="5">
        <v>3</v>
      </c>
      <c r="H20" s="5">
        <v>2</v>
      </c>
      <c r="I20" s="5">
        <v>8</v>
      </c>
      <c r="J20" s="5">
        <v>102</v>
      </c>
      <c r="K20" s="5">
        <v>159</v>
      </c>
      <c r="L20" s="5">
        <v>79</v>
      </c>
      <c r="M20" s="5">
        <v>564</v>
      </c>
      <c r="N20" s="11">
        <f t="shared" si="5"/>
        <v>930</v>
      </c>
      <c r="O20" s="5">
        <v>266792</v>
      </c>
      <c r="P20" s="5">
        <v>15726</v>
      </c>
      <c r="Q20" s="11">
        <f t="shared" si="2"/>
        <v>366</v>
      </c>
      <c r="R20" s="6">
        <f t="shared" si="0"/>
        <v>42.967213114754095</v>
      </c>
      <c r="S20" s="13" t="s">
        <v>71</v>
      </c>
    </row>
    <row r="21" spans="1:19" x14ac:dyDescent="0.25">
      <c r="A21" s="19"/>
      <c r="B21" s="18" t="s">
        <v>21</v>
      </c>
      <c r="C21" s="18"/>
      <c r="D21" s="5">
        <v>0</v>
      </c>
      <c r="E21" s="5">
        <v>0</v>
      </c>
      <c r="F21" s="5">
        <v>0</v>
      </c>
      <c r="G21" s="5">
        <v>1</v>
      </c>
      <c r="H21" s="5">
        <v>0</v>
      </c>
      <c r="I21" s="5">
        <v>0</v>
      </c>
      <c r="J21" s="5">
        <v>1</v>
      </c>
      <c r="K21" s="5">
        <v>3</v>
      </c>
      <c r="L21" s="5">
        <v>2</v>
      </c>
      <c r="M21" s="5">
        <v>13</v>
      </c>
      <c r="N21" s="11">
        <f t="shared" si="5"/>
        <v>20</v>
      </c>
      <c r="O21" s="5">
        <v>7587</v>
      </c>
      <c r="P21" s="5">
        <v>318</v>
      </c>
      <c r="Q21" s="11">
        <f t="shared" si="2"/>
        <v>7</v>
      </c>
      <c r="R21" s="6">
        <f t="shared" si="0"/>
        <v>45.428571428571431</v>
      </c>
      <c r="S21" s="13" t="s">
        <v>71</v>
      </c>
    </row>
    <row r="22" spans="1:19" x14ac:dyDescent="0.25">
      <c r="A22" s="19"/>
      <c r="B22" s="18" t="s">
        <v>22</v>
      </c>
      <c r="C22" s="18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3</v>
      </c>
      <c r="L22" s="5">
        <v>3</v>
      </c>
      <c r="M22" s="5">
        <v>15</v>
      </c>
      <c r="N22" s="11">
        <f t="shared" si="5"/>
        <v>21</v>
      </c>
      <c r="O22" s="5">
        <v>6981</v>
      </c>
      <c r="P22" s="5">
        <v>378</v>
      </c>
      <c r="Q22" s="11">
        <f t="shared" si="2"/>
        <v>6</v>
      </c>
      <c r="R22" s="6">
        <f t="shared" si="0"/>
        <v>63</v>
      </c>
      <c r="S22" s="13" t="s">
        <v>71</v>
      </c>
    </row>
    <row r="23" spans="1:19" x14ac:dyDescent="0.25">
      <c r="A23" s="19"/>
      <c r="B23" s="18" t="s">
        <v>23</v>
      </c>
      <c r="C23" s="18"/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3</v>
      </c>
      <c r="N23" s="11">
        <f t="shared" si="5"/>
        <v>3</v>
      </c>
      <c r="O23" s="5">
        <v>1232</v>
      </c>
      <c r="P23" s="5">
        <v>0</v>
      </c>
      <c r="Q23" s="11">
        <f t="shared" si="2"/>
        <v>0</v>
      </c>
      <c r="R23" s="6">
        <f t="shared" si="0"/>
        <v>0</v>
      </c>
      <c r="S23" s="13" t="s">
        <v>71</v>
      </c>
    </row>
    <row r="24" spans="1:19" x14ac:dyDescent="0.25">
      <c r="A24" s="19"/>
      <c r="B24" s="18" t="s">
        <v>24</v>
      </c>
      <c r="C24" s="18"/>
      <c r="D24" s="5">
        <f>D25-D19-D20-D21-D22-D23</f>
        <v>0</v>
      </c>
      <c r="E24" s="5">
        <f t="shared" ref="E24:M24" si="7">E25-E19-E20-E21-E22-E23</f>
        <v>0</v>
      </c>
      <c r="F24" s="5">
        <f t="shared" si="7"/>
        <v>0</v>
      </c>
      <c r="G24" s="5">
        <f t="shared" si="7"/>
        <v>2</v>
      </c>
      <c r="H24" s="5">
        <f t="shared" si="7"/>
        <v>0</v>
      </c>
      <c r="I24" s="5">
        <f t="shared" si="7"/>
        <v>1</v>
      </c>
      <c r="J24" s="5">
        <f t="shared" si="7"/>
        <v>1</v>
      </c>
      <c r="K24" s="5">
        <f t="shared" si="7"/>
        <v>8</v>
      </c>
      <c r="L24" s="5">
        <f t="shared" si="7"/>
        <v>6</v>
      </c>
      <c r="M24" s="5">
        <f t="shared" si="7"/>
        <v>131</v>
      </c>
      <c r="N24" s="11">
        <f t="shared" si="5"/>
        <v>149</v>
      </c>
      <c r="O24" s="5">
        <f>O25-O19-O20-O21-O22-O23</f>
        <v>79567</v>
      </c>
      <c r="P24" s="5">
        <f>P25-P19-P20-P21-P22-P23</f>
        <v>864</v>
      </c>
      <c r="Q24" s="11">
        <f t="shared" si="2"/>
        <v>18</v>
      </c>
      <c r="R24" s="6">
        <f t="shared" si="0"/>
        <v>48</v>
      </c>
      <c r="S24" s="13" t="s">
        <v>71</v>
      </c>
    </row>
    <row r="25" spans="1:19" x14ac:dyDescent="0.25">
      <c r="A25" s="19"/>
      <c r="B25" s="18" t="s">
        <v>25</v>
      </c>
      <c r="C25" s="18"/>
      <c r="D25" s="5">
        <v>6</v>
      </c>
      <c r="E25" s="5">
        <v>6</v>
      </c>
      <c r="F25" s="5">
        <v>1</v>
      </c>
      <c r="G25" s="5">
        <v>6</v>
      </c>
      <c r="H25" s="5">
        <v>2</v>
      </c>
      <c r="I25" s="5">
        <v>9</v>
      </c>
      <c r="J25" s="5">
        <v>110</v>
      </c>
      <c r="K25" s="5">
        <v>191</v>
      </c>
      <c r="L25" s="5">
        <v>102</v>
      </c>
      <c r="M25" s="5">
        <v>832</v>
      </c>
      <c r="N25" s="11">
        <f t="shared" si="5"/>
        <v>1265</v>
      </c>
      <c r="O25" s="5">
        <v>421738</v>
      </c>
      <c r="P25" s="5">
        <v>19118</v>
      </c>
      <c r="Q25" s="11">
        <f t="shared" si="2"/>
        <v>433</v>
      </c>
      <c r="R25" s="6">
        <f t="shared" si="0"/>
        <v>44.152424942263281</v>
      </c>
      <c r="S25" s="13" t="s">
        <v>71</v>
      </c>
    </row>
    <row r="26" spans="1:19" x14ac:dyDescent="0.25">
      <c r="A26" s="19" t="s">
        <v>26</v>
      </c>
      <c r="B26" s="18" t="s">
        <v>27</v>
      </c>
      <c r="C26" s="18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1</v>
      </c>
      <c r="J26" s="5">
        <v>1</v>
      </c>
      <c r="K26" s="5">
        <v>14</v>
      </c>
      <c r="L26" s="5">
        <v>9</v>
      </c>
      <c r="M26" s="5">
        <v>22</v>
      </c>
      <c r="N26" s="11">
        <f t="shared" si="5"/>
        <v>47</v>
      </c>
      <c r="O26" s="5">
        <v>8729</v>
      </c>
      <c r="P26" s="5">
        <v>1293</v>
      </c>
      <c r="Q26" s="11">
        <f t="shared" si="2"/>
        <v>25</v>
      </c>
      <c r="R26" s="6">
        <f t="shared" si="0"/>
        <v>51.72</v>
      </c>
      <c r="S26" s="13" t="s">
        <v>71</v>
      </c>
    </row>
    <row r="27" spans="1:19" x14ac:dyDescent="0.25">
      <c r="A27" s="19"/>
      <c r="B27" s="18" t="s">
        <v>28</v>
      </c>
      <c r="C27" s="18"/>
      <c r="D27" s="5">
        <v>0</v>
      </c>
      <c r="E27" s="5">
        <v>0</v>
      </c>
      <c r="F27" s="5">
        <v>0</v>
      </c>
      <c r="G27" s="5">
        <v>6</v>
      </c>
      <c r="H27" s="5">
        <v>0</v>
      </c>
      <c r="I27" s="5">
        <v>1</v>
      </c>
      <c r="J27" s="5">
        <v>8</v>
      </c>
      <c r="K27" s="5">
        <v>28</v>
      </c>
      <c r="L27" s="5">
        <v>16</v>
      </c>
      <c r="M27" s="5">
        <v>156</v>
      </c>
      <c r="N27" s="11">
        <f t="shared" si="5"/>
        <v>215</v>
      </c>
      <c r="O27" s="5">
        <v>71083</v>
      </c>
      <c r="P27" s="5">
        <v>2723</v>
      </c>
      <c r="Q27" s="11">
        <f t="shared" si="2"/>
        <v>59</v>
      </c>
      <c r="R27" s="6">
        <f t="shared" si="0"/>
        <v>46.152542372881356</v>
      </c>
      <c r="S27" s="13" t="s">
        <v>71</v>
      </c>
    </row>
    <row r="28" spans="1:19" x14ac:dyDescent="0.25">
      <c r="A28" s="19"/>
      <c r="B28" s="18" t="s">
        <v>29</v>
      </c>
      <c r="C28" s="18"/>
      <c r="D28" s="5">
        <v>1</v>
      </c>
      <c r="E28" s="5">
        <v>1</v>
      </c>
      <c r="F28" s="5">
        <v>0</v>
      </c>
      <c r="G28" s="5">
        <v>0</v>
      </c>
      <c r="H28" s="5">
        <v>0</v>
      </c>
      <c r="I28" s="5">
        <v>2</v>
      </c>
      <c r="J28" s="5">
        <v>11</v>
      </c>
      <c r="K28" s="5">
        <v>46</v>
      </c>
      <c r="L28" s="5">
        <v>17</v>
      </c>
      <c r="M28" s="5">
        <v>93</v>
      </c>
      <c r="N28" s="11">
        <f t="shared" si="5"/>
        <v>171</v>
      </c>
      <c r="O28" s="5">
        <v>36466</v>
      </c>
      <c r="P28" s="5">
        <v>3472</v>
      </c>
      <c r="Q28" s="11">
        <f t="shared" si="2"/>
        <v>78</v>
      </c>
      <c r="R28" s="6">
        <f t="shared" si="0"/>
        <v>44.512820512820511</v>
      </c>
      <c r="S28" s="13" t="s">
        <v>71</v>
      </c>
    </row>
    <row r="29" spans="1:19" x14ac:dyDescent="0.25">
      <c r="A29" s="19"/>
      <c r="B29" s="18" t="s">
        <v>30</v>
      </c>
      <c r="C29" s="18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12</v>
      </c>
      <c r="K29" s="5">
        <v>27</v>
      </c>
      <c r="L29" s="5">
        <v>9</v>
      </c>
      <c r="M29" s="5">
        <v>35</v>
      </c>
      <c r="N29" s="11">
        <f t="shared" si="5"/>
        <v>83</v>
      </c>
      <c r="O29" s="5">
        <v>16740</v>
      </c>
      <c r="P29" s="5">
        <v>2145</v>
      </c>
      <c r="Q29" s="11">
        <f t="shared" si="2"/>
        <v>48</v>
      </c>
      <c r="R29" s="6">
        <f t="shared" si="0"/>
        <v>44.6875</v>
      </c>
      <c r="S29" s="13" t="s">
        <v>71</v>
      </c>
    </row>
    <row r="30" spans="1:19" x14ac:dyDescent="0.25">
      <c r="A30" s="19"/>
      <c r="B30" s="18" t="s">
        <v>31</v>
      </c>
      <c r="C30" s="18"/>
      <c r="D30" s="5">
        <v>5</v>
      </c>
      <c r="E30" s="5">
        <v>5</v>
      </c>
      <c r="F30" s="5">
        <v>0</v>
      </c>
      <c r="G30" s="5">
        <v>0</v>
      </c>
      <c r="H30" s="5">
        <v>0</v>
      </c>
      <c r="I30" s="5">
        <v>58</v>
      </c>
      <c r="J30" s="5">
        <v>15</v>
      </c>
      <c r="K30" s="5">
        <v>52</v>
      </c>
      <c r="L30" s="5">
        <v>15</v>
      </c>
      <c r="M30" s="5">
        <v>93</v>
      </c>
      <c r="N30" s="11">
        <f t="shared" si="5"/>
        <v>243</v>
      </c>
      <c r="O30" s="5">
        <v>15244</v>
      </c>
      <c r="P30" s="5">
        <v>4729</v>
      </c>
      <c r="Q30" s="11">
        <f t="shared" si="2"/>
        <v>150</v>
      </c>
      <c r="R30" s="6">
        <f t="shared" si="0"/>
        <v>31.526666666666667</v>
      </c>
      <c r="S30" s="13" t="s">
        <v>71</v>
      </c>
    </row>
    <row r="31" spans="1:19" x14ac:dyDescent="0.25">
      <c r="A31" s="19"/>
      <c r="B31" s="18" t="s">
        <v>32</v>
      </c>
      <c r="C31" s="18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</v>
      </c>
      <c r="K31" s="5">
        <v>4</v>
      </c>
      <c r="L31" s="5">
        <v>4</v>
      </c>
      <c r="M31" s="5">
        <v>19</v>
      </c>
      <c r="N31" s="11">
        <f t="shared" si="5"/>
        <v>28</v>
      </c>
      <c r="O31" s="5">
        <v>9297</v>
      </c>
      <c r="P31" s="5">
        <v>513</v>
      </c>
      <c r="Q31" s="11">
        <f t="shared" si="2"/>
        <v>9</v>
      </c>
      <c r="R31" s="6">
        <f t="shared" si="0"/>
        <v>57</v>
      </c>
      <c r="S31" s="13" t="s">
        <v>71</v>
      </c>
    </row>
    <row r="32" spans="1:19" x14ac:dyDescent="0.25">
      <c r="A32" s="19"/>
      <c r="B32" s="18" t="s">
        <v>33</v>
      </c>
      <c r="C32" s="18"/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2</v>
      </c>
      <c r="J32" s="5">
        <v>4</v>
      </c>
      <c r="K32" s="5">
        <v>5</v>
      </c>
      <c r="L32" s="5">
        <v>6</v>
      </c>
      <c r="M32" s="5">
        <v>45</v>
      </c>
      <c r="N32" s="11">
        <f t="shared" si="5"/>
        <v>62</v>
      </c>
      <c r="O32" s="5">
        <v>20959</v>
      </c>
      <c r="P32" s="5">
        <v>830</v>
      </c>
      <c r="Q32" s="11">
        <f t="shared" si="2"/>
        <v>17</v>
      </c>
      <c r="R32" s="6">
        <f t="shared" si="0"/>
        <v>48.823529411764703</v>
      </c>
      <c r="S32" s="13" t="s">
        <v>71</v>
      </c>
    </row>
    <row r="33" spans="1:19" x14ac:dyDescent="0.25">
      <c r="A33" s="19"/>
      <c r="B33" s="18" t="s">
        <v>34</v>
      </c>
      <c r="C33" s="18"/>
      <c r="D33" s="5">
        <v>4</v>
      </c>
      <c r="E33" s="5">
        <v>1</v>
      </c>
      <c r="F33" s="5">
        <v>0</v>
      </c>
      <c r="G33" s="5">
        <v>0</v>
      </c>
      <c r="H33" s="5">
        <v>0</v>
      </c>
      <c r="I33" s="5">
        <v>13</v>
      </c>
      <c r="J33" s="5">
        <v>13</v>
      </c>
      <c r="K33" s="5">
        <v>58</v>
      </c>
      <c r="L33" s="5">
        <v>48</v>
      </c>
      <c r="M33" s="5">
        <v>199</v>
      </c>
      <c r="N33" s="11">
        <f t="shared" si="5"/>
        <v>336</v>
      </c>
      <c r="O33" s="5">
        <v>81029</v>
      </c>
      <c r="P33" s="5">
        <v>6613</v>
      </c>
      <c r="Q33" s="11">
        <f t="shared" si="2"/>
        <v>137</v>
      </c>
      <c r="R33" s="6">
        <f t="shared" si="0"/>
        <v>48.270072992700733</v>
      </c>
      <c r="S33" s="13" t="s">
        <v>71</v>
      </c>
    </row>
    <row r="34" spans="1:19" x14ac:dyDescent="0.25">
      <c r="A34" s="19"/>
      <c r="B34" s="18" t="s">
        <v>35</v>
      </c>
      <c r="C34" s="18"/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12</v>
      </c>
      <c r="L34" s="5">
        <v>6</v>
      </c>
      <c r="M34" s="5">
        <v>11</v>
      </c>
      <c r="N34" s="11">
        <f t="shared" si="5"/>
        <v>29</v>
      </c>
      <c r="O34" s="5">
        <v>3094</v>
      </c>
      <c r="P34" s="5">
        <v>952</v>
      </c>
      <c r="Q34" s="11">
        <f t="shared" si="2"/>
        <v>18</v>
      </c>
      <c r="R34" s="6">
        <f t="shared" si="0"/>
        <v>52.888888888888886</v>
      </c>
      <c r="S34" s="13" t="s">
        <v>71</v>
      </c>
    </row>
    <row r="35" spans="1:19" x14ac:dyDescent="0.25">
      <c r="A35" s="19"/>
      <c r="B35" s="18" t="s">
        <v>36</v>
      </c>
      <c r="C35" s="18"/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1</v>
      </c>
      <c r="M35" s="5">
        <v>1</v>
      </c>
      <c r="N35" s="11">
        <f t="shared" si="5"/>
        <v>3</v>
      </c>
      <c r="O35" s="5">
        <v>998</v>
      </c>
      <c r="P35" s="5">
        <v>114</v>
      </c>
      <c r="Q35" s="11">
        <f t="shared" si="2"/>
        <v>2</v>
      </c>
      <c r="R35" s="6">
        <f t="shared" si="0"/>
        <v>57</v>
      </c>
      <c r="S35" s="13" t="s">
        <v>71</v>
      </c>
    </row>
    <row r="36" spans="1:19" x14ac:dyDescent="0.25">
      <c r="A36" s="19"/>
      <c r="B36" s="18" t="s">
        <v>37</v>
      </c>
      <c r="C36" s="18"/>
      <c r="D36" s="5">
        <v>2</v>
      </c>
      <c r="E36" s="5">
        <v>4</v>
      </c>
      <c r="F36" s="5">
        <v>0</v>
      </c>
      <c r="G36" s="5">
        <v>0</v>
      </c>
      <c r="H36" s="5">
        <v>0</v>
      </c>
      <c r="I36" s="5">
        <v>1</v>
      </c>
      <c r="J36" s="5">
        <v>12</v>
      </c>
      <c r="K36" s="5">
        <v>4</v>
      </c>
      <c r="L36" s="5">
        <v>2</v>
      </c>
      <c r="M36" s="5">
        <v>28</v>
      </c>
      <c r="N36" s="11">
        <f t="shared" si="5"/>
        <v>53</v>
      </c>
      <c r="O36" s="5">
        <v>9749</v>
      </c>
      <c r="P36" s="5">
        <v>619</v>
      </c>
      <c r="Q36" s="11">
        <f t="shared" si="2"/>
        <v>25</v>
      </c>
      <c r="R36" s="6">
        <f t="shared" si="0"/>
        <v>24.76</v>
      </c>
      <c r="S36" s="13" t="s">
        <v>71</v>
      </c>
    </row>
    <row r="37" spans="1:19" x14ac:dyDescent="0.25">
      <c r="A37" s="19"/>
      <c r="B37" s="18" t="s">
        <v>38</v>
      </c>
      <c r="C37" s="18"/>
      <c r="D37" s="5">
        <v>1</v>
      </c>
      <c r="E37" s="5">
        <v>1</v>
      </c>
      <c r="F37" s="5">
        <v>0</v>
      </c>
      <c r="G37" s="5">
        <v>0</v>
      </c>
      <c r="H37" s="5">
        <v>0</v>
      </c>
      <c r="I37" s="5">
        <v>2</v>
      </c>
      <c r="J37" s="5">
        <v>3</v>
      </c>
      <c r="K37" s="5">
        <v>3</v>
      </c>
      <c r="L37" s="5">
        <v>7</v>
      </c>
      <c r="M37" s="5">
        <v>25</v>
      </c>
      <c r="N37" s="11">
        <f t="shared" si="5"/>
        <v>42</v>
      </c>
      <c r="O37" s="5">
        <v>12278</v>
      </c>
      <c r="P37" s="5">
        <v>768</v>
      </c>
      <c r="Q37" s="11">
        <f t="shared" si="2"/>
        <v>17</v>
      </c>
      <c r="R37" s="6">
        <f t="shared" si="0"/>
        <v>45.176470588235297</v>
      </c>
      <c r="S37" s="13" t="s">
        <v>71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8</v>
      </c>
      <c r="E38" s="5">
        <f t="shared" ref="E38:M38" si="8">E39-E26-E27-E28-E29-E30-E31-E32-E33-E34-E35-E36-E37</f>
        <v>4</v>
      </c>
      <c r="F38" s="5">
        <f t="shared" si="8"/>
        <v>0</v>
      </c>
      <c r="G38" s="5">
        <f t="shared" si="8"/>
        <v>0</v>
      </c>
      <c r="H38" s="5">
        <f t="shared" si="8"/>
        <v>52</v>
      </c>
      <c r="I38" s="5">
        <f t="shared" si="8"/>
        <v>30</v>
      </c>
      <c r="J38" s="5">
        <f t="shared" si="8"/>
        <v>40</v>
      </c>
      <c r="K38" s="5">
        <f t="shared" si="8"/>
        <v>98</v>
      </c>
      <c r="L38" s="5">
        <f t="shared" si="8"/>
        <v>50</v>
      </c>
      <c r="M38" s="5">
        <f t="shared" si="8"/>
        <v>216</v>
      </c>
      <c r="N38" s="11">
        <f t="shared" si="5"/>
        <v>498</v>
      </c>
      <c r="O38" s="5">
        <f>O39-O26-O27-O28-O29-O30-O31-O32-O33-O34-O35-O36-O37</f>
        <v>63709</v>
      </c>
      <c r="P38" s="5">
        <f>P39-P26-P27-P28-P29-P30-P31-P32-P33-P34-P35-P36-P37</f>
        <v>9986</v>
      </c>
      <c r="Q38" s="11">
        <f t="shared" si="2"/>
        <v>282</v>
      </c>
      <c r="R38" s="6">
        <f t="shared" si="0"/>
        <v>35.411347517730498</v>
      </c>
      <c r="S38" s="13" t="s">
        <v>71</v>
      </c>
    </row>
    <row r="39" spans="1:19" x14ac:dyDescent="0.25">
      <c r="A39" s="19"/>
      <c r="B39" s="18" t="s">
        <v>40</v>
      </c>
      <c r="C39" s="18"/>
      <c r="D39" s="5">
        <v>21</v>
      </c>
      <c r="E39" s="5">
        <v>16</v>
      </c>
      <c r="F39" s="5">
        <v>0</v>
      </c>
      <c r="G39" s="5">
        <v>6</v>
      </c>
      <c r="H39" s="5">
        <v>52</v>
      </c>
      <c r="I39" s="5">
        <v>110</v>
      </c>
      <c r="J39" s="5">
        <v>120</v>
      </c>
      <c r="K39" s="5">
        <v>352</v>
      </c>
      <c r="L39" s="5">
        <v>190</v>
      </c>
      <c r="M39" s="5">
        <v>943</v>
      </c>
      <c r="N39" s="11">
        <f t="shared" si="5"/>
        <v>1810</v>
      </c>
      <c r="O39" s="5">
        <v>349375</v>
      </c>
      <c r="P39" s="5">
        <v>34757</v>
      </c>
      <c r="Q39" s="11">
        <f t="shared" si="2"/>
        <v>867</v>
      </c>
      <c r="R39" s="6">
        <f t="shared" si="0"/>
        <v>40.088811995386386</v>
      </c>
      <c r="S39" s="13" t="s">
        <v>71</v>
      </c>
    </row>
    <row r="40" spans="1:19" x14ac:dyDescent="0.25">
      <c r="A40" s="19" t="s">
        <v>41</v>
      </c>
      <c r="B40" s="18" t="s">
        <v>42</v>
      </c>
      <c r="C40" s="18"/>
      <c r="D40" s="5">
        <v>1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7</v>
      </c>
      <c r="L40" s="5">
        <v>1</v>
      </c>
      <c r="M40" s="5">
        <v>42</v>
      </c>
      <c r="N40" s="11">
        <f t="shared" si="5"/>
        <v>52</v>
      </c>
      <c r="O40" s="5">
        <v>19787</v>
      </c>
      <c r="P40" s="5">
        <v>405</v>
      </c>
      <c r="Q40" s="11">
        <f t="shared" si="2"/>
        <v>10</v>
      </c>
      <c r="R40" s="6">
        <f t="shared" si="0"/>
        <v>40.5</v>
      </c>
      <c r="S40" s="13" t="s">
        <v>71</v>
      </c>
    </row>
    <row r="41" spans="1:19" x14ac:dyDescent="0.25">
      <c r="A41" s="19"/>
      <c r="B41" s="18" t="s">
        <v>43</v>
      </c>
      <c r="C41" s="18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2</v>
      </c>
      <c r="K41" s="5">
        <v>4</v>
      </c>
      <c r="L41" s="5">
        <v>2</v>
      </c>
      <c r="M41" s="5">
        <v>12</v>
      </c>
      <c r="N41" s="11">
        <f t="shared" si="5"/>
        <v>20</v>
      </c>
      <c r="O41" s="5">
        <v>4361</v>
      </c>
      <c r="P41" s="5">
        <v>332</v>
      </c>
      <c r="Q41" s="11">
        <f t="shared" si="2"/>
        <v>8</v>
      </c>
      <c r="R41" s="6">
        <f t="shared" si="0"/>
        <v>41.5</v>
      </c>
      <c r="S41" s="13" t="s">
        <v>71</v>
      </c>
    </row>
    <row r="42" spans="1:19" x14ac:dyDescent="0.25">
      <c r="A42" s="19"/>
      <c r="B42" s="18" t="s">
        <v>44</v>
      </c>
      <c r="C42" s="18"/>
      <c r="D42" s="5">
        <f>D43-D40-D41</f>
        <v>0</v>
      </c>
      <c r="E42" s="5">
        <f t="shared" ref="E42:M42" si="9">E43-E40-E41</f>
        <v>0</v>
      </c>
      <c r="F42" s="5">
        <f t="shared" si="9"/>
        <v>0</v>
      </c>
      <c r="G42" s="5">
        <f t="shared" si="9"/>
        <v>3</v>
      </c>
      <c r="H42" s="5">
        <f t="shared" si="9"/>
        <v>0</v>
      </c>
      <c r="I42" s="5">
        <f t="shared" si="9"/>
        <v>4</v>
      </c>
      <c r="J42" s="5">
        <f t="shared" si="9"/>
        <v>8</v>
      </c>
      <c r="K42" s="5">
        <f t="shared" si="9"/>
        <v>10</v>
      </c>
      <c r="L42" s="5">
        <f t="shared" si="9"/>
        <v>3</v>
      </c>
      <c r="M42" s="5">
        <f t="shared" si="9"/>
        <v>58</v>
      </c>
      <c r="N42" s="11">
        <f t="shared" si="5"/>
        <v>86</v>
      </c>
      <c r="O42" s="5">
        <f>O43-O40-O41</f>
        <v>15066</v>
      </c>
      <c r="P42" s="5">
        <f>P43-P40-P41</f>
        <v>886</v>
      </c>
      <c r="Q42" s="11">
        <f t="shared" si="2"/>
        <v>28</v>
      </c>
      <c r="R42" s="6">
        <f t="shared" si="0"/>
        <v>31.642857142857142</v>
      </c>
      <c r="S42" s="13" t="s">
        <v>71</v>
      </c>
    </row>
    <row r="43" spans="1:19" x14ac:dyDescent="0.25">
      <c r="A43" s="19"/>
      <c r="B43" s="18" t="s">
        <v>45</v>
      </c>
      <c r="C43" s="18"/>
      <c r="D43" s="5">
        <v>1</v>
      </c>
      <c r="E43" s="5">
        <v>0</v>
      </c>
      <c r="F43" s="5">
        <v>0</v>
      </c>
      <c r="G43" s="5">
        <v>3</v>
      </c>
      <c r="H43" s="5">
        <v>0</v>
      </c>
      <c r="I43" s="5">
        <v>4</v>
      </c>
      <c r="J43" s="5">
        <v>11</v>
      </c>
      <c r="K43" s="5">
        <v>21</v>
      </c>
      <c r="L43" s="5">
        <v>6</v>
      </c>
      <c r="M43" s="5">
        <v>112</v>
      </c>
      <c r="N43" s="11">
        <f t="shared" si="5"/>
        <v>158</v>
      </c>
      <c r="O43" s="5">
        <v>39214</v>
      </c>
      <c r="P43" s="5">
        <v>1623</v>
      </c>
      <c r="Q43" s="11">
        <f t="shared" si="2"/>
        <v>46</v>
      </c>
      <c r="R43" s="6">
        <f t="shared" si="0"/>
        <v>35.282608695652172</v>
      </c>
      <c r="S43" s="13" t="s">
        <v>71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9</v>
      </c>
      <c r="L44" s="8">
        <v>2</v>
      </c>
      <c r="M44" s="8">
        <v>27</v>
      </c>
      <c r="N44" s="11">
        <f t="shared" si="5"/>
        <v>39</v>
      </c>
      <c r="O44" s="8">
        <v>13378</v>
      </c>
      <c r="P44" s="8">
        <v>643</v>
      </c>
      <c r="Q44" s="11">
        <f t="shared" si="2"/>
        <v>12</v>
      </c>
      <c r="R44" s="6">
        <f t="shared" si="0"/>
        <v>53.583333333333336</v>
      </c>
      <c r="S44" s="13" t="s">
        <v>71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0</v>
      </c>
      <c r="E45" s="8">
        <f t="shared" ref="E45:M45" si="10">E46-E44</f>
        <v>1</v>
      </c>
      <c r="F45" s="8">
        <f t="shared" si="10"/>
        <v>0</v>
      </c>
      <c r="G45" s="8">
        <f t="shared" si="10"/>
        <v>0</v>
      </c>
      <c r="H45" s="8">
        <f t="shared" si="10"/>
        <v>0</v>
      </c>
      <c r="I45" s="8">
        <f t="shared" si="10"/>
        <v>4</v>
      </c>
      <c r="J45" s="8">
        <f t="shared" si="10"/>
        <v>12</v>
      </c>
      <c r="K45" s="8">
        <f t="shared" si="10"/>
        <v>2</v>
      </c>
      <c r="L45" s="8">
        <f t="shared" si="10"/>
        <v>1</v>
      </c>
      <c r="M45" s="8">
        <f t="shared" si="10"/>
        <v>41</v>
      </c>
      <c r="N45" s="11">
        <f t="shared" si="5"/>
        <v>61</v>
      </c>
      <c r="O45" s="8">
        <f>O46-O44</f>
        <v>24677</v>
      </c>
      <c r="P45" s="8">
        <f>P46-P44</f>
        <v>541</v>
      </c>
      <c r="Q45" s="11">
        <f t="shared" si="2"/>
        <v>20</v>
      </c>
      <c r="R45" s="6">
        <f t="shared" si="0"/>
        <v>27.05</v>
      </c>
      <c r="S45" s="13" t="s">
        <v>71</v>
      </c>
    </row>
    <row r="46" spans="1:19" s="9" customFormat="1" ht="22.5" customHeight="1" x14ac:dyDescent="0.25">
      <c r="A46" s="19"/>
      <c r="B46" s="21" t="s">
        <v>49</v>
      </c>
      <c r="C46" s="21"/>
      <c r="D46" s="8">
        <v>1</v>
      </c>
      <c r="E46" s="8">
        <v>1</v>
      </c>
      <c r="F46" s="8">
        <v>0</v>
      </c>
      <c r="G46" s="8">
        <v>0</v>
      </c>
      <c r="H46" s="8">
        <v>0</v>
      </c>
      <c r="I46" s="8">
        <v>4</v>
      </c>
      <c r="J46" s="8">
        <v>12</v>
      </c>
      <c r="K46" s="8">
        <v>11</v>
      </c>
      <c r="L46" s="8">
        <v>3</v>
      </c>
      <c r="M46" s="8">
        <v>68</v>
      </c>
      <c r="N46" s="11">
        <f t="shared" si="5"/>
        <v>100</v>
      </c>
      <c r="O46" s="8">
        <v>38055</v>
      </c>
      <c r="P46" s="8">
        <v>1184</v>
      </c>
      <c r="Q46" s="11">
        <f t="shared" si="2"/>
        <v>32</v>
      </c>
      <c r="R46" s="6">
        <f t="shared" si="0"/>
        <v>37</v>
      </c>
      <c r="S46" s="13" t="s">
        <v>71</v>
      </c>
    </row>
    <row r="47" spans="1:19" x14ac:dyDescent="0.25">
      <c r="A47" s="7"/>
      <c r="B47" s="18" t="s">
        <v>50</v>
      </c>
      <c r="C47" s="18"/>
      <c r="D47" s="5">
        <v>2</v>
      </c>
      <c r="E47" s="5">
        <v>4</v>
      </c>
      <c r="F47" s="5">
        <v>0</v>
      </c>
      <c r="G47" s="5">
        <v>2</v>
      </c>
      <c r="H47" s="5">
        <v>3</v>
      </c>
      <c r="I47" s="5">
        <v>0</v>
      </c>
      <c r="J47" s="5">
        <v>0</v>
      </c>
      <c r="K47" s="5">
        <v>2</v>
      </c>
      <c r="L47" s="5">
        <v>1</v>
      </c>
      <c r="M47" s="5">
        <v>12</v>
      </c>
      <c r="N47" s="11">
        <f t="shared" si="5"/>
        <v>26</v>
      </c>
      <c r="O47" s="5">
        <v>5494</v>
      </c>
      <c r="P47" s="5">
        <v>216</v>
      </c>
      <c r="Q47" s="11">
        <f t="shared" si="2"/>
        <v>14</v>
      </c>
      <c r="R47" s="6">
        <f t="shared" si="0"/>
        <v>15.428571428571429</v>
      </c>
      <c r="S47" s="13" t="s">
        <v>71</v>
      </c>
    </row>
    <row r="48" spans="1:19" x14ac:dyDescent="0.25">
      <c r="A48" s="7"/>
      <c r="B48" s="18" t="s">
        <v>51</v>
      </c>
      <c r="C48" s="18"/>
      <c r="D48" s="5">
        <f>D47+D46+D43+D39+D25+D18</f>
        <v>203</v>
      </c>
      <c r="E48" s="5">
        <f t="shared" ref="E48:M48" si="11">E47+E46+E43+E39+E25+E18</f>
        <v>80</v>
      </c>
      <c r="F48" s="5">
        <f t="shared" si="11"/>
        <v>33</v>
      </c>
      <c r="G48" s="5">
        <f t="shared" si="11"/>
        <v>28</v>
      </c>
      <c r="H48" s="5">
        <f t="shared" si="11"/>
        <v>71</v>
      </c>
      <c r="I48" s="5">
        <f t="shared" si="11"/>
        <v>947</v>
      </c>
      <c r="J48" s="5">
        <f t="shared" si="11"/>
        <v>1759</v>
      </c>
      <c r="K48" s="5">
        <f t="shared" si="11"/>
        <v>1662</v>
      </c>
      <c r="L48" s="5">
        <f t="shared" si="11"/>
        <v>665</v>
      </c>
      <c r="M48" s="5">
        <f t="shared" si="11"/>
        <v>12952</v>
      </c>
      <c r="N48" s="11">
        <f t="shared" si="5"/>
        <v>18400</v>
      </c>
      <c r="O48" s="5">
        <f>O47+O46+O43+O39+O25+O18</f>
        <v>11022266</v>
      </c>
      <c r="P48" s="5">
        <f>P47+P46+P43+P39+P25+P18</f>
        <v>176467</v>
      </c>
      <c r="Q48" s="11">
        <f t="shared" si="2"/>
        <v>5448</v>
      </c>
      <c r="R48" s="6">
        <f t="shared" si="0"/>
        <v>32.391152716593247</v>
      </c>
      <c r="S48" s="13" t="s">
        <v>71</v>
      </c>
    </row>
    <row r="49" spans="2:17" x14ac:dyDescent="0.25">
      <c r="B49" s="18" t="s">
        <v>62</v>
      </c>
      <c r="C49" s="18"/>
      <c r="D49" s="6">
        <f t="shared" ref="D49:N49" si="12">D48/$N$48*100</f>
        <v>1.1032608695652173</v>
      </c>
      <c r="E49" s="6">
        <f t="shared" ref="E49" si="13">E48/$N$48*100</f>
        <v>0.43478260869565216</v>
      </c>
      <c r="F49" s="6">
        <f t="shared" ref="F49" si="14">F48/$N$48*100</f>
        <v>0.17934782608695651</v>
      </c>
      <c r="G49" s="6">
        <f t="shared" ref="G49" si="15">G48/$N$48*100</f>
        <v>0.15217391304347827</v>
      </c>
      <c r="H49" s="6">
        <f t="shared" ref="H49" si="16">H48/$N$48*100</f>
        <v>0.3858695652173913</v>
      </c>
      <c r="I49" s="6">
        <f t="shared" ref="I49" si="17">I48/$N$48*100</f>
        <v>5.1467391304347823</v>
      </c>
      <c r="J49" s="6">
        <f t="shared" ref="J49" si="18">J48/$N$48*100</f>
        <v>9.5597826086956523</v>
      </c>
      <c r="K49" s="6">
        <f t="shared" ref="K49" si="19">K48/$N$48*100</f>
        <v>9.0326086956521738</v>
      </c>
      <c r="L49" s="6">
        <f t="shared" ref="L49" si="20">L48/$N$48*100</f>
        <v>3.6141304347826084</v>
      </c>
      <c r="M49" s="6">
        <f t="shared" ref="M49" si="21">M48/$N$48*100</f>
        <v>70.391304347826093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2018-08-23T10:44:38Z</cp:lastPrinted>
  <dcterms:created xsi:type="dcterms:W3CDTF">2018-08-16T06:57:31Z</dcterms:created>
  <dcterms:modified xsi:type="dcterms:W3CDTF">2022-01-11T01:05:00Z</dcterms:modified>
</cp:coreProperties>
</file>