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D42" i="2"/>
  <c r="F41" i="2"/>
  <c r="F40" i="2"/>
  <c r="E39" i="2"/>
  <c r="F39" i="2" s="1"/>
  <c r="D39" i="2"/>
  <c r="F38" i="2"/>
  <c r="F37" i="2"/>
  <c r="F36" i="2"/>
  <c r="F35" i="2"/>
  <c r="E35" i="2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  <c r="F42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<sst xmlns="http://schemas.openxmlformats.org/spreadsheetml/2006/main" count="98" uniqueCount="56">
  <si>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</si>
  <si>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</si>
  <si>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</si>
  <si>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</si>
  <si>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</si>
  <si>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</si>
  <si>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</si>
  <si>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</si>
  <si>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</si>
  <si>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</si>
  <si>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</si>
  <si>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</si>
  <si>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</si>
  <si>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</si>
  <si>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</si>
  <si>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</si>
  <si>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</si>
  <si>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</si>
  <si>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</si>
  <si>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</si>
  <si>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</si>
  <si>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</si>
  <si>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</si>
  <si>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</si>
  <si>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</si>
  <si>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</si>
  <si>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</si>
  <si>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</si>
  <si>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</si>
  <si>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</si>
  <si>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</si>
  <si>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</si>
  <si>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</si>
  <si>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</si>
  <si>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</si>
  <si>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</si>
  <si>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</si>
  <si>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</si>
  <si>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</si>
  <si>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</si>
  <si>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</si>
  <si>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</si>
  <si>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</si>
  <si>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</si>
  <si>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</si>
  <si>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</si>
  <si>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</si>
  <si>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</si>
  <si>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</si>
  <si>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</si>
  <si>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</si>
  <si>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</si>
  <si>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</si>
  <si>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110年1至11月來臺旅客人次及成長率－按國籍分
Table 1-3 Visitor Arrivals by Nationality,
 January-November, 2021</t>
  </si>
  <si>
    <t>110年1至11月
Jan.-November., 2021</t>
  </si>
  <si>
    <t>109年1至11月
Jan.-November.,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</si>
</sst>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9180</v>
      </c>
      <c r="E3" s="4">
        <v>267922</v>
      </c>
      <c r="F3" s="5">
        <f>IF(E3=0,"-",(D3-E3)/E3*100)</f>
        <v>-96.573629638476859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2879</v>
      </c>
      <c r="E4" s="4">
        <v>178812</v>
      </c>
      <c r="F4" s="5">
        <f t="shared" ref="F4:F46" si="0">IF(E4=0,"-",(D4-E4)/E4*100)</f>
        <v>-98.389929087533275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1722</v>
      </c>
      <c r="E5" s="4">
        <v>6677</v>
      </c>
      <c r="F5" s="5">
        <f t="shared" si="0"/>
        <v>-74.209974539463829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641</v>
      </c>
      <c r="E6" s="4">
        <v>2547</v>
      </c>
      <c r="F6" s="5">
        <f t="shared" si="0"/>
        <v>-74.833137023949746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5915</v>
      </c>
      <c r="E7" s="4">
        <v>74342</v>
      </c>
      <c r="F7" s="5">
        <f t="shared" si="0"/>
        <v>-92.043528557208575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1968</v>
      </c>
      <c r="E8" s="4">
        <v>45979</v>
      </c>
      <c r="F8" s="5">
        <f t="shared" si="0"/>
        <v>-95.71978511929359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12637</v>
      </c>
      <c r="E9" s="4">
        <v>53788</v>
      </c>
      <c r="F9" s="5">
        <f t="shared" si="0"/>
        <v>-76.505912099353012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8509</v>
      </c>
      <c r="E10" s="4">
        <v>75053</v>
      </c>
      <c r="F10" s="5">
        <f t="shared" si="0"/>
        <v>-88.662678373949078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7152</v>
      </c>
      <c r="E11" s="4">
        <v>61417</v>
      </c>
      <c r="F11" s="5">
        <f t="shared" si="0"/>
        <v>-88.355015712262073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24414</v>
      </c>
      <c r="E12" s="4">
        <v>103083</v>
      </c>
      <c r="F12" s="5">
        <f t="shared" si="0"/>
        <v>-76.316172404761204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1084</v>
      </c>
      <c r="E13" s="4">
        <f>E14-E7-E8-E9-E10-E11-E12</f>
        <v>5068</v>
      </c>
      <c r="F13" s="5">
        <f t="shared" si="0"/>
        <v>-78.61089187056038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61679</v>
      </c>
      <c r="E14" s="4">
        <v>418730</v>
      </c>
      <c r="F14" s="5">
        <f t="shared" si="0"/>
        <v>-85.269983043966278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612</v>
      </c>
      <c r="E15" s="4">
        <f>E16-E3-E4-E5-E6-E14</f>
        <v>1887</v>
      </c>
      <c r="F15" s="5">
        <f t="shared" si="0"/>
        <v>-67.567567567567565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76713</v>
      </c>
      <c r="E16" s="4">
        <v>876575</v>
      </c>
      <c r="F16" s="5">
        <f t="shared" si="0"/>
        <v>-91.248552605310437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978</v>
      </c>
      <c r="E17" s="4">
        <v>21945</v>
      </c>
      <c r="F17" s="5">
        <f t="shared" si="0"/>
        <v>-95.543403964456601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8818</v>
      </c>
      <c r="E18" s="4">
        <v>81956</v>
      </c>
      <c r="F18" s="5">
        <f t="shared" si="0"/>
        <v>-89.240568109717415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174</v>
      </c>
      <c r="E19" s="4">
        <v>614</v>
      </c>
      <c r="F19" s="5">
        <f t="shared" si="0"/>
        <v>-71.661237785016283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134</v>
      </c>
      <c r="E20" s="4">
        <v>775</v>
      </c>
      <c r="F20" s="5">
        <f t="shared" si="0"/>
        <v>-82.709677419354847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25</v>
      </c>
      <c r="E21" s="4">
        <v>219</v>
      </c>
      <c r="F21" s="5">
        <f t="shared" si="0"/>
        <v>-88.584474885844742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1020</v>
      </c>
      <c r="E22" s="4">
        <f>E23-E17-E18-E19-E20-E21</f>
        <v>2693</v>
      </c>
      <c r="F22" s="5">
        <f>IF(E22=0,"-",(D22-E22)/E22*100)</f>
        <v>-62.124025250649829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11149</v>
      </c>
      <c r="E23" s="4">
        <v>108202</v>
      </c>
      <c r="F23" s="5">
        <f t="shared" si="0"/>
        <v>-89.696123916378625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642</v>
      </c>
      <c r="E24" s="4">
        <v>1668</v>
      </c>
      <c r="F24" s="5">
        <f t="shared" si="0"/>
        <v>-61.510791366906467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1438</v>
      </c>
      <c r="E25" s="4">
        <v>9809</v>
      </c>
      <c r="F25" s="5">
        <f t="shared" si="0"/>
        <v>-85.339993883168518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1719</v>
      </c>
      <c r="E26" s="4">
        <v>9512</v>
      </c>
      <c r="F26" s="5">
        <f t="shared" si="0"/>
        <v>-81.928090832632464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517</v>
      </c>
      <c r="E27" s="4">
        <v>2566</v>
      </c>
      <c r="F27" s="5">
        <f t="shared" si="0"/>
        <v>-79.851909586905691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1875</v>
      </c>
      <c r="E28" s="4">
        <v>5327</v>
      </c>
      <c r="F28" s="5">
        <f t="shared" si="0"/>
        <v>-64.801952318378071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178</v>
      </c>
      <c r="E29" s="4">
        <v>1468</v>
      </c>
      <c r="F29" s="5">
        <f t="shared" si="0"/>
        <v>-87.874659400544957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391</v>
      </c>
      <c r="E30" s="4">
        <v>2121</v>
      </c>
      <c r="F30" s="5">
        <f t="shared" si="0"/>
        <v>-81.565299387081566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2688</v>
      </c>
      <c r="E31" s="4">
        <v>15040</v>
      </c>
      <c r="F31" s="5">
        <f t="shared" si="0"/>
        <v>-82.127659574468083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219</v>
      </c>
      <c r="E32" s="4">
        <v>1614</v>
      </c>
      <c r="F32" s="5">
        <f t="shared" si="0"/>
        <v>-86.431226765799252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63</v>
      </c>
      <c r="E33" s="4">
        <v>311</v>
      </c>
      <c r="F33" s="5">
        <f t="shared" si="0"/>
        <v>-79.742765273311903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241</v>
      </c>
      <c r="E34" s="4">
        <v>1533</v>
      </c>
      <c r="F34" s="5">
        <f t="shared" si="0"/>
        <v>-84.279191128506199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5062</v>
      </c>
      <c r="E35" s="4">
        <f>E36-E24-E25-E26-E27-E28-E29-E30-E31-E32-E33-E34</f>
        <v>14684</v>
      </c>
      <c r="F35" s="5">
        <f t="shared" si="0"/>
        <v>-65.527104331244885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15033</v>
      </c>
      <c r="E36" s="4">
        <v>65653</v>
      </c>
      <c r="F36" s="5">
        <f t="shared" si="0"/>
        <v>-77.10234109637031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429</v>
      </c>
      <c r="E37" s="4">
        <v>19573</v>
      </c>
      <c r="F37" s="5">
        <f t="shared" si="0"/>
        <v>-97.808205180605938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134</v>
      </c>
      <c r="E38" s="4">
        <v>3438</v>
      </c>
      <c r="F38" s="5">
        <f t="shared" si="0"/>
        <v>-96.102385107620719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589</v>
      </c>
      <c r="E39" s="4">
        <f>E40-E37-E38</f>
        <v>544</v>
      </c>
      <c r="F39" s="5">
        <f t="shared" si="0"/>
        <v>8.2720588235294112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1152</v>
      </c>
      <c r="E40" s="4">
        <v>23555</v>
      </c>
      <c r="F40" s="5">
        <f t="shared" si="0"/>
        <v>-95.109318616005083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326</v>
      </c>
      <c r="E41" s="4">
        <v>1220</v>
      </c>
      <c r="F41" s="5">
        <f t="shared" si="0"/>
        <v>-73.278688524590166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506</v>
      </c>
      <c r="E42" s="4">
        <f>E43-E41</f>
        <v>1200</v>
      </c>
      <c r="F42" s="5">
        <f t="shared" si="0"/>
        <v>-57.833333333333336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832</v>
      </c>
      <c r="E43" s="4">
        <v>2420</v>
      </c>
      <c r="F43" s="5">
        <f t="shared" si="0"/>
        <v>-65.619834710743802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66</v>
      </c>
      <c r="E44" s="4">
        <v>215</v>
      </c>
      <c r="F44" s="5">
        <f t="shared" si="0"/>
        <v>-69.302325581395351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25542</v>
      </c>
      <c r="E45" s="4">
        <v>279229</v>
      </c>
      <c r="F45" s="5">
        <f t="shared" si="0"/>
        <v>-90.852669314433683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130487</v>
      </c>
      <c r="E46" s="8">
        <f>E44+E43+E40+E36+E23+E16+E45</f>
        <v>1355849</v>
      </c>
      <c r="F46" s="5">
        <f t="shared" si="0"/>
        <v>-90.375993196882547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2021-12-09T01:52:35Z</dcterms:modified>
</cp:coreProperties>
</file>