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D46" i="2"/>
  <c r="F45" i="2"/>
  <c r="F44" i="2"/>
  <c r="F43" i="2"/>
  <c r="E42" i="2"/>
  <c r="F42" i="2" s="1"/>
  <c r="D42" i="2"/>
  <c r="F41" i="2"/>
  <c r="F40" i="2"/>
  <c r="F39" i="2"/>
  <c r="E39" i="2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  <c r="F46" i="2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<sst xmlns="http://schemas.openxmlformats.org/spreadsheetml/2006/main" count="98" uniqueCount="56">
  <si>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</si>
  <si>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</si>
  <si>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</si>
  <si>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</si>
  <si>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</si>
  <si>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</si>
  <si>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</si>
  <si>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</si>
  <si>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</si>
  <si>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</si>
  <si>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</si>
  <si>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</si>
  <si>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</si>
  <si>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</si>
  <si>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</si>
  <si>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</si>
  <si>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</si>
  <si>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</si>
  <si>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</si>
  <si>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</si>
  <si>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</si>
  <si>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</si>
  <si>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</si>
  <si>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</si>
  <si>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</si>
  <si>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</si>
  <si>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</si>
  <si>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</si>
  <si>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</si>
  <si>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</si>
  <si>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</si>
  <si>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</si>
  <si>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</si>
  <si>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</si>
  <si>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</si>
  <si>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</si>
  <si>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</si>
  <si>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</si>
  <si>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</si>
  <si>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</si>
  <si>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</si>
  <si>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</si>
  <si>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</si>
  <si>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</si>
  <si>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</si>
  <si>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</si>
  <si>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</si>
  <si>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</si>
  <si>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</si>
  <si>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</si>
  <si>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</si>
  <si>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</si>
  <si>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</si>
  <si>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110年1至9月來臺旅客人次及成長率－按國籍分
Table 1-3 Visitor Arrivals by Nationality,
 January-September, 2021</t>
  </si>
  <si>
    <t>110年1至9月
Jan.-September., 2021</t>
  </si>
  <si>
    <t>109年1至9月
Jan.-September.,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</si>
</sst>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7297</v>
      </c>
      <c r="E3" s="4">
        <v>265842</v>
      </c>
      <c r="F3" s="5">
        <f>IF(E3=0,"-",(D3-E3)/E3*100)</f>
        <v>-97.255136509656111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2373</v>
      </c>
      <c r="E4" s="4">
        <v>178207</v>
      </c>
      <c r="F4" s="5">
        <f t="shared" ref="F4:F46" si="0">IF(E4=0,"-",(D4-E4)/E4*100)</f>
        <v>-98.668402475772552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1204</v>
      </c>
      <c r="E5" s="4">
        <v>6302</v>
      </c>
      <c r="F5" s="5">
        <f t="shared" si="0"/>
        <v>-80.894953982862589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503</v>
      </c>
      <c r="E6" s="4">
        <v>2403</v>
      </c>
      <c r="F6" s="5">
        <f t="shared" si="0"/>
        <v>-79.067831876820634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3647</v>
      </c>
      <c r="E7" s="4">
        <v>73554</v>
      </c>
      <c r="F7" s="5">
        <f t="shared" si="0"/>
        <v>-95.041738042798485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1530</v>
      </c>
      <c r="E8" s="4">
        <v>45570</v>
      </c>
      <c r="F8" s="5">
        <f t="shared" si="0"/>
        <v>-96.642527978933515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7308</v>
      </c>
      <c r="E9" s="4">
        <v>46349</v>
      </c>
      <c r="F9" s="5">
        <f t="shared" si="0"/>
        <v>-84.232669529008177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7350</v>
      </c>
      <c r="E10" s="4">
        <v>72754</v>
      </c>
      <c r="F10" s="5">
        <f t="shared" si="0"/>
        <v>-89.897462682464194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6287</v>
      </c>
      <c r="E11" s="4">
        <v>58317</v>
      </c>
      <c r="F11" s="5">
        <f t="shared" si="0"/>
        <v>-89.219267109076256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22044</v>
      </c>
      <c r="E12" s="4">
        <v>92922</v>
      </c>
      <c r="F12" s="5">
        <f t="shared" si="0"/>
        <v>-76.276877381029252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674</v>
      </c>
      <c r="E13" s="4">
        <f>E14-E7-E8-E9-E10-E11-E12</f>
        <v>4462</v>
      </c>
      <c r="F13" s="5">
        <f t="shared" si="0"/>
        <v>-84.894666069027352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48840</v>
      </c>
      <c r="E14" s="4">
        <v>393928</v>
      </c>
      <c r="F14" s="5">
        <f t="shared" si="0"/>
        <v>-87.601795251924202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393</v>
      </c>
      <c r="E15" s="4">
        <f>E16-E3-E4-E5-E6-E14</f>
        <v>1770</v>
      </c>
      <c r="F15" s="5">
        <f t="shared" si="0"/>
        <v>-77.796610169491515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60610</v>
      </c>
      <c r="E16" s="4">
        <v>848452</v>
      </c>
      <c r="F16" s="5">
        <f t="shared" si="0"/>
        <v>-92.856402012135035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756</v>
      </c>
      <c r="E17" s="4">
        <v>21624</v>
      </c>
      <c r="F17" s="5">
        <f t="shared" si="0"/>
        <v>-96.503884572697004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7202</v>
      </c>
      <c r="E18" s="4">
        <v>79905</v>
      </c>
      <c r="F18" s="5">
        <f t="shared" si="0"/>
        <v>-90.986796821225198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123</v>
      </c>
      <c r="E19" s="4">
        <v>576</v>
      </c>
      <c r="F19" s="5">
        <f t="shared" si="0"/>
        <v>-78.645833333333343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105</v>
      </c>
      <c r="E20" s="4">
        <v>734</v>
      </c>
      <c r="F20" s="5">
        <f t="shared" si="0"/>
        <v>-85.694822888283383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19</v>
      </c>
      <c r="E21" s="4">
        <v>213</v>
      </c>
      <c r="F21" s="5">
        <f t="shared" si="0"/>
        <v>-91.079812206572768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655</v>
      </c>
      <c r="E22" s="4">
        <f>E23-E17-E18-E19-E20-E21</f>
        <v>2453</v>
      </c>
      <c r="F22" s="5">
        <f>IF(E22=0,"-",(D22-E22)/E22*100)</f>
        <v>-73.298002445984508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8860</v>
      </c>
      <c r="E23" s="4">
        <v>105505</v>
      </c>
      <c r="F23" s="5">
        <f t="shared" si="0"/>
        <v>-91.602293730154969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571</v>
      </c>
      <c r="E24" s="4">
        <v>1552</v>
      </c>
      <c r="F24" s="5">
        <f t="shared" si="0"/>
        <v>-63.208762886597938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1193</v>
      </c>
      <c r="E25" s="4">
        <v>9484</v>
      </c>
      <c r="F25" s="5">
        <f t="shared" si="0"/>
        <v>-87.420919443272879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1417</v>
      </c>
      <c r="E26" s="4">
        <v>9139</v>
      </c>
      <c r="F26" s="5">
        <f t="shared" si="0"/>
        <v>-84.495021337126602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402</v>
      </c>
      <c r="E27" s="4">
        <v>2446</v>
      </c>
      <c r="F27" s="5">
        <f t="shared" si="0"/>
        <v>-83.565004088307433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1481</v>
      </c>
      <c r="E28" s="4">
        <v>4980</v>
      </c>
      <c r="F28" s="5">
        <f t="shared" si="0"/>
        <v>-70.261044176706832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136</v>
      </c>
      <c r="E29" s="4">
        <v>1426</v>
      </c>
      <c r="F29" s="5">
        <f t="shared" si="0"/>
        <v>-90.462833099579242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307</v>
      </c>
      <c r="E30" s="4">
        <v>2043</v>
      </c>
      <c r="F30" s="5">
        <f t="shared" si="0"/>
        <v>-84.973078805677929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2142</v>
      </c>
      <c r="E31" s="4">
        <v>14416</v>
      </c>
      <c r="F31" s="5">
        <f t="shared" si="0"/>
        <v>-85.141509433962256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169</v>
      </c>
      <c r="E32" s="4">
        <v>1557</v>
      </c>
      <c r="F32" s="5">
        <f t="shared" si="0"/>
        <v>-89.145793192035967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51</v>
      </c>
      <c r="E33" s="4">
        <v>297</v>
      </c>
      <c r="F33" s="5">
        <f t="shared" si="0"/>
        <v>-82.828282828282823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184</v>
      </c>
      <c r="E34" s="4">
        <v>1497</v>
      </c>
      <c r="F34" s="5">
        <f t="shared" si="0"/>
        <v>-87.708750835003329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4028</v>
      </c>
      <c r="E35" s="4">
        <f>E36-E24-E25-E26-E27-E28-E29-E30-E31-E32-E33-E34</f>
        <v>13716</v>
      </c>
      <c r="F35" s="5">
        <f t="shared" si="0"/>
        <v>-70.632837561971414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12081</v>
      </c>
      <c r="E36" s="4">
        <v>62553</v>
      </c>
      <c r="F36" s="5">
        <f t="shared" si="0"/>
        <v>-80.686777612584521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342</v>
      </c>
      <c r="E37" s="4">
        <v>19444</v>
      </c>
      <c r="F37" s="5">
        <f t="shared" si="0"/>
        <v>-98.241102653774945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105</v>
      </c>
      <c r="E38" s="4">
        <v>3409</v>
      </c>
      <c r="F38" s="5">
        <f t="shared" si="0"/>
        <v>-96.919917864476389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483</v>
      </c>
      <c r="E39" s="4">
        <f>E40-E37-E38</f>
        <v>428</v>
      </c>
      <c r="F39" s="5">
        <f t="shared" si="0"/>
        <v>12.850467289719624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930</v>
      </c>
      <c r="E40" s="4">
        <v>23281</v>
      </c>
      <c r="F40" s="5">
        <f t="shared" si="0"/>
        <v>-96.005326231691086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259</v>
      </c>
      <c r="E41" s="4">
        <v>1123</v>
      </c>
      <c r="F41" s="5">
        <f t="shared" si="0"/>
        <v>-76.936776491540513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361</v>
      </c>
      <c r="E42" s="4">
        <f>E43-E41</f>
        <v>1085</v>
      </c>
      <c r="F42" s="5">
        <f t="shared" si="0"/>
        <v>-66.728110599078335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620</v>
      </c>
      <c r="E43" s="4">
        <v>2208</v>
      </c>
      <c r="F43" s="5">
        <f t="shared" si="0"/>
        <v>-71.920289855072468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41</v>
      </c>
      <c r="E44" s="4">
        <v>205</v>
      </c>
      <c r="F44" s="5">
        <f t="shared" si="0"/>
        <v>-80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19777</v>
      </c>
      <c r="E45" s="4">
        <v>273486</v>
      </c>
      <c r="F45" s="5">
        <f t="shared" si="0"/>
        <v>-92.768551223828638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102919</v>
      </c>
      <c r="E46" s="8">
        <f>E44+E43+E40+E36+E23+E16+E45</f>
        <v>1315690</v>
      </c>
      <c r="F46" s="5">
        <f t="shared" si="0"/>
        <v>-92.177564623885573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2021-10-14T01:25:52Z</dcterms:modified>
</cp:coreProperties>
</file>