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D42" i="2"/>
  <c r="F41" i="2"/>
  <c r="F40" i="2"/>
  <c r="E39" i="2"/>
  <c r="F39" i="2" s="1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F22" i="2" s="1"/>
  <c r="D22" i="2"/>
  <c r="F21" i="2"/>
  <c r="F20" i="2"/>
  <c r="F19" i="2"/>
  <c r="F18" i="2"/>
  <c r="F17" i="2"/>
  <c r="F16" i="2"/>
  <c r="F15" i="2"/>
  <c r="E15" i="2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4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<sst xmlns="http://schemas.openxmlformats.org/spreadsheetml/2006/main" count="98" uniqueCount="56">
  <si>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</si>
  <si>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</si>
  <si>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</si>
  <si>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</si>
  <si>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</si>
  <si>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</si>
  <si>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</si>
  <si>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</si>
  <si>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</si>
  <si>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</si>
  <si>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</si>
  <si>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</si>
  <si>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</si>
  <si>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</si>
  <si>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</si>
  <si>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</si>
  <si>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</si>
  <si>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</si>
  <si>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</si>
  <si>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</si>
  <si>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</si>
  <si>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</si>
  <si>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</si>
  <si>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</si>
  <si>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</si>
  <si>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</si>
  <si>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</si>
  <si>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</si>
  <si>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</si>
  <si>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</si>
  <si>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</si>
  <si>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</si>
  <si>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</si>
  <si>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</si>
  <si>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</si>
  <si>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</si>
  <si>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</si>
  <si>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</si>
  <si>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</si>
  <si>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</si>
  <si>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</si>
  <si>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</si>
  <si>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</si>
  <si>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</si>
  <si>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</si>
  <si>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</si>
  <si>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</si>
  <si>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</si>
  <si>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</si>
  <si>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</si>
  <si>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</si>
  <si>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</si>
  <si>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</si>
  <si>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110年9月來臺旅客人次及成長率－按國籍分
Table 1-3 Visitor Arrivals by Nationality,
 September, 2021</t>
  </si>
  <si>
    <t>110年9月
Sep.., 2021</t>
  </si>
  <si>
    <t>109年9月
Sep..,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</si>
</sst>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832</v>
      </c>
      <c r="E3" s="4">
        <v>1232</v>
      </c>
      <c r="F3" s="5">
        <f>IF(E3=0,"-",(D3-E3)/E3*100)</f>
        <v>-32.467532467532465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371</v>
      </c>
      <c r="E4" s="4">
        <v>429</v>
      </c>
      <c r="F4" s="5">
        <f t="shared" ref="F4:F46" si="0">IF(E4=0,"-",(D4-E4)/E4*100)</f>
        <v>-13.519813519813519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128</v>
      </c>
      <c r="E5" s="4">
        <v>133</v>
      </c>
      <c r="F5" s="5">
        <f t="shared" si="0"/>
        <v>-3.7593984962406015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69</v>
      </c>
      <c r="E6" s="4">
        <v>91</v>
      </c>
      <c r="F6" s="5">
        <f t="shared" si="0"/>
        <v>-24.175824175824175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555</v>
      </c>
      <c r="E7" s="4">
        <v>847</v>
      </c>
      <c r="F7" s="5">
        <f t="shared" si="0"/>
        <v>-34.47461629279811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174</v>
      </c>
      <c r="E8" s="4">
        <v>184</v>
      </c>
      <c r="F8" s="5">
        <f t="shared" si="0"/>
        <v>-5.4347826086956523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714</v>
      </c>
      <c r="E9" s="4">
        <v>1975</v>
      </c>
      <c r="F9" s="5">
        <f t="shared" si="0"/>
        <v>-63.848101265822791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298</v>
      </c>
      <c r="E10" s="4">
        <v>747</v>
      </c>
      <c r="F10" s="5">
        <f t="shared" si="0"/>
        <v>-60.107095046854084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124</v>
      </c>
      <c r="E11" s="4">
        <v>1199</v>
      </c>
      <c r="F11" s="5">
        <f t="shared" si="0"/>
        <v>-89.658048373644704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101</v>
      </c>
      <c r="E12" s="4">
        <v>5608</v>
      </c>
      <c r="F12" s="5">
        <f t="shared" si="0"/>
        <v>-98.199001426533528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69</v>
      </c>
      <c r="E13" s="4">
        <f>E14-E7-E8-E9-E10-E11-E12</f>
        <v>394</v>
      </c>
      <c r="F13" s="5">
        <f t="shared" si="0"/>
        <v>-82.487309644670049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2035</v>
      </c>
      <c r="E14" s="4">
        <v>10954</v>
      </c>
      <c r="F14" s="5">
        <f t="shared" si="0"/>
        <v>-81.422311484389269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50</v>
      </c>
      <c r="E15" s="4">
        <f>E16-E3-E4-E5-E6-E14</f>
        <v>85</v>
      </c>
      <c r="F15" s="5">
        <f t="shared" si="0"/>
        <v>-41.17647058823529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3485</v>
      </c>
      <c r="E16" s="4">
        <v>12924</v>
      </c>
      <c r="F16" s="5">
        <f t="shared" si="0"/>
        <v>-73.034664190653046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82</v>
      </c>
      <c r="E17" s="4">
        <v>146</v>
      </c>
      <c r="F17" s="5">
        <f t="shared" si="0"/>
        <v>-43.835616438356162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934</v>
      </c>
      <c r="E18" s="4">
        <v>855</v>
      </c>
      <c r="F18" s="5">
        <f t="shared" si="0"/>
        <v>9.2397660818713447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11</v>
      </c>
      <c r="E19" s="4">
        <v>29</v>
      </c>
      <c r="F19" s="5">
        <f t="shared" si="0"/>
        <v>-62.068965517241381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12</v>
      </c>
      <c r="E20" s="4">
        <v>19</v>
      </c>
      <c r="F20" s="5">
        <f t="shared" si="0"/>
        <v>-36.84210526315789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2</v>
      </c>
      <c r="E21" s="4">
        <v>4</v>
      </c>
      <c r="F21" s="5">
        <f t="shared" si="0"/>
        <v>-50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184</v>
      </c>
      <c r="E22" s="4">
        <f>E23-E17-E18-E19-E20-E21</f>
        <v>158</v>
      </c>
      <c r="F22" s="5">
        <f>IF(E22=0,"-",(D22-E22)/E22*100)</f>
        <v>16.455696202531644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1225</v>
      </c>
      <c r="E23" s="4">
        <v>1211</v>
      </c>
      <c r="F23" s="5">
        <f t="shared" si="0"/>
        <v>1.1560693641618496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64</v>
      </c>
      <c r="E24" s="4">
        <v>85</v>
      </c>
      <c r="F24" s="5">
        <f t="shared" si="0"/>
        <v>-24.705882352941178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232</v>
      </c>
      <c r="E25" s="4">
        <v>161</v>
      </c>
      <c r="F25" s="5">
        <f t="shared" si="0"/>
        <v>44.099378881987576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223</v>
      </c>
      <c r="E26" s="4">
        <v>158</v>
      </c>
      <c r="F26" s="5">
        <f t="shared" si="0"/>
        <v>41.139240506329116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58</v>
      </c>
      <c r="E27" s="4">
        <v>47</v>
      </c>
      <c r="F27" s="5">
        <f t="shared" si="0"/>
        <v>23.404255319148938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175</v>
      </c>
      <c r="E28" s="4">
        <v>171</v>
      </c>
      <c r="F28" s="5">
        <f t="shared" si="0"/>
        <v>2.3391812865497075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24</v>
      </c>
      <c r="E29" s="4">
        <v>25</v>
      </c>
      <c r="F29" s="5">
        <f t="shared" si="0"/>
        <v>-4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64</v>
      </c>
      <c r="E30" s="4">
        <v>43</v>
      </c>
      <c r="F30" s="5">
        <f t="shared" si="0"/>
        <v>48.837209302325576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370</v>
      </c>
      <c r="E31" s="4">
        <v>363</v>
      </c>
      <c r="F31" s="5">
        <f t="shared" si="0"/>
        <v>1.9283746556473829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21</v>
      </c>
      <c r="E32" s="4">
        <v>33</v>
      </c>
      <c r="F32" s="5">
        <f t="shared" si="0"/>
        <v>-36.363636363636367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8</v>
      </c>
      <c r="E33" s="4">
        <v>9</v>
      </c>
      <c r="F33" s="5">
        <f t="shared" si="0"/>
        <v>-11.111111111111111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27</v>
      </c>
      <c r="E34" s="4">
        <v>28</v>
      </c>
      <c r="F34" s="5">
        <f t="shared" si="0"/>
        <v>-3.5714285714285712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648</v>
      </c>
      <c r="E35" s="4">
        <f>E36-E24-E25-E26-E27-E28-E29-E30-E31-E32-E33-E34</f>
        <v>551</v>
      </c>
      <c r="F35" s="5">
        <f t="shared" si="0"/>
        <v>17.604355716878402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1914</v>
      </c>
      <c r="E36" s="4">
        <v>1674</v>
      </c>
      <c r="F36" s="5">
        <f t="shared" si="0"/>
        <v>14.336917562724013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34</v>
      </c>
      <c r="E37" s="4">
        <v>64</v>
      </c>
      <c r="F37" s="5">
        <f t="shared" si="0"/>
        <v>-46.875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23</v>
      </c>
      <c r="E38" s="4">
        <v>21</v>
      </c>
      <c r="F38" s="5">
        <f t="shared" si="0"/>
        <v>9.5238095238095237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83</v>
      </c>
      <c r="E39" s="4">
        <f>E40-E37-E38</f>
        <v>52</v>
      </c>
      <c r="F39" s="5">
        <f t="shared" si="0"/>
        <v>59.615384615384613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140</v>
      </c>
      <c r="E40" s="4">
        <v>137</v>
      </c>
      <c r="F40" s="5">
        <f t="shared" si="0"/>
        <v>2.1897810218978102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46</v>
      </c>
      <c r="E41" s="4">
        <v>32</v>
      </c>
      <c r="F41" s="5">
        <f t="shared" si="0"/>
        <v>43.75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80</v>
      </c>
      <c r="E42" s="4">
        <f>E43-E41</f>
        <v>47</v>
      </c>
      <c r="F42" s="5">
        <f t="shared" si="0"/>
        <v>70.212765957446805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126</v>
      </c>
      <c r="E43" s="4">
        <v>79</v>
      </c>
      <c r="F43" s="5">
        <f t="shared" si="0"/>
        <v>59.493670886075947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17</v>
      </c>
      <c r="E44" s="4">
        <v>1</v>
      </c>
      <c r="F44" s="5">
        <f t="shared" si="0"/>
        <v>1600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5357</v>
      </c>
      <c r="E45" s="4">
        <v>7494</v>
      </c>
      <c r="F45" s="5">
        <f t="shared" si="0"/>
        <v>-28.516146250333602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12264</v>
      </c>
      <c r="E46" s="8">
        <f>E44+E43+E40+E36+E23+E16+E45</f>
        <v>23520</v>
      </c>
      <c r="F46" s="5">
        <f t="shared" si="0"/>
        <v>-47.857142857142861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2021-10-14T01:26:00Z</dcterms:modified>
</cp:coreProperties>
</file>