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<sst xmlns="http://schemas.openxmlformats.org/spreadsheetml/2006/main" count="117" uniqueCount="72">
  <si>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</si>
  <si>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</si>
  <si>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</si>
  <si>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</si>
  <si>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</si>
  <si>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</si>
  <si>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</si>
  <si>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</si>
  <si>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</si>
  <si>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</si>
  <si>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</si>
  <si>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</si>
  <si>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</si>
  <si>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</si>
  <si>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</si>
  <si>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</si>
  <si>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</si>
  <si>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</si>
  <si>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</si>
  <si>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</si>
  <si>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</si>
  <si>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</si>
  <si>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</si>
  <si>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</si>
  <si>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</si>
  <si>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</si>
  <si>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</si>
  <si>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</si>
  <si>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</si>
  <si>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</si>
  <si>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</si>
  <si>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</si>
  <si>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</si>
  <si>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</si>
  <si>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</si>
  <si>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</si>
  <si>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</si>
  <si>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</si>
  <si>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</si>
  <si>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</si>
  <si>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</si>
  <si>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</si>
  <si>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</si>
  <si>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</si>
  <si>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</si>
  <si>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</si>
  <si>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</si>
  <si>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</si>
  <si>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</si>
  <si>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</si>
  <si>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</si>
  <si>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</si>
  <si>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</si>
  <si>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</si>
  <si>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</si>
  <si>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</si>
  <si>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</si>
  <si>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</si>
  <si>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</si>
  <si>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</si>
  <si>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</si>
  <si>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</si>
  <si>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</si>
  <si>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</si>
  <si>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</si>
  <si>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</si>
  <si>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</si>
  <si>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</si>
  <si>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</si>
  <si>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</si>
  <si>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110年8月來臺旅客人次～按停留夜數分
Table 1-8  Visitor Arrivals  by Length of Stay,
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</si>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</sst>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5</v>
      </c>
      <c r="K3" s="4">
        <v>7</v>
      </c>
      <c r="L3" s="4">
        <v>5</v>
      </c>
      <c r="M3" s="4">
        <v>555</v>
      </c>
      <c r="N3" s="11">
        <f>SUM(D3:M3)</f>
        <v>572</v>
      </c>
      <c r="O3" s="4">
        <v>58580</v>
      </c>
      <c r="P3" s="4">
        <v>782</v>
      </c>
      <c r="Q3" s="11">
        <f>SUM(D3:L3)</f>
        <v>17</v>
      </c>
      <c r="R3" s="6">
        <f t="shared" ref="R3:R48" si="0">IF(P3&lt;&gt;0,P3/SUM(D3:L3),0)</f>
        <v>46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6</v>
      </c>
      <c r="E4" s="5">
        <v>4</v>
      </c>
      <c r="F4" s="5">
        <v>2</v>
      </c>
      <c r="G4" s="5">
        <v>1</v>
      </c>
      <c r="H4" s="5">
        <v>0</v>
      </c>
      <c r="I4" s="5">
        <v>0</v>
      </c>
      <c r="J4" s="5">
        <v>3</v>
      </c>
      <c r="K4" s="5">
        <v>2</v>
      </c>
      <c r="L4" s="5">
        <v>38</v>
      </c>
      <c r="M4" s="5">
        <v>990</v>
      </c>
      <c r="N4" s="11">
        <f t="shared" ref="N4:N14" si="1">SUM(D4:M4)</f>
        <v>1046</v>
      </c>
      <c r="O4" s="5">
        <v>172685</v>
      </c>
      <c r="P4" s="5">
        <v>3511</v>
      </c>
      <c r="Q4" s="11">
        <f t="shared" ref="Q4:Q48" si="2">SUM(D4:L4)</f>
        <v>56</v>
      </c>
      <c r="R4" s="6">
        <f t="shared" si="0"/>
        <v>62.696428571428569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23</v>
      </c>
      <c r="K5" s="5">
        <v>73</v>
      </c>
      <c r="L5" s="5">
        <v>41</v>
      </c>
      <c r="M5" s="5">
        <v>651</v>
      </c>
      <c r="N5" s="11">
        <f t="shared" si="1"/>
        <v>789</v>
      </c>
      <c r="O5" s="5">
        <v>256608</v>
      </c>
      <c r="P5" s="5">
        <v>7127</v>
      </c>
      <c r="Q5" s="11">
        <f t="shared" si="2"/>
        <v>138</v>
      </c>
      <c r="R5" s="6">
        <f t="shared" si="0"/>
        <v>51.644927536231883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19</v>
      </c>
      <c r="L6" s="5">
        <v>15</v>
      </c>
      <c r="M6" s="5">
        <v>253</v>
      </c>
      <c r="N6" s="11">
        <f t="shared" si="1"/>
        <v>289</v>
      </c>
      <c r="O6" s="5">
        <v>113598</v>
      </c>
      <c r="P6" s="5">
        <v>2101</v>
      </c>
      <c r="Q6" s="11">
        <f t="shared" si="2"/>
        <v>36</v>
      </c>
      <c r="R6" s="6">
        <f t="shared" si="0"/>
        <v>58.361111111111114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4</v>
      </c>
      <c r="E7" s="5">
        <v>7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176</v>
      </c>
      <c r="N7" s="11">
        <f t="shared" si="1"/>
        <v>189</v>
      </c>
      <c r="O7" s="5">
        <v>89617</v>
      </c>
      <c r="P7" s="5">
        <v>125</v>
      </c>
      <c r="Q7" s="11">
        <f t="shared" si="2"/>
        <v>13</v>
      </c>
      <c r="R7" s="6">
        <f t="shared" si="0"/>
        <v>9.615384615384615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3</v>
      </c>
      <c r="M8" s="5">
        <v>41</v>
      </c>
      <c r="N8" s="11">
        <f t="shared" si="1"/>
        <v>46</v>
      </c>
      <c r="O8" s="5">
        <v>20853</v>
      </c>
      <c r="P8" s="5">
        <v>235</v>
      </c>
      <c r="Q8" s="11">
        <f t="shared" si="2"/>
        <v>5</v>
      </c>
      <c r="R8" s="6">
        <f t="shared" si="0"/>
        <v>47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11</v>
      </c>
      <c r="E9" s="5">
        <v>52</v>
      </c>
      <c r="F9" s="5">
        <v>10</v>
      </c>
      <c r="G9" s="5">
        <v>2</v>
      </c>
      <c r="H9" s="5">
        <v>3</v>
      </c>
      <c r="I9" s="5">
        <v>9</v>
      </c>
      <c r="J9" s="5">
        <v>83</v>
      </c>
      <c r="K9" s="5">
        <v>4</v>
      </c>
      <c r="L9" s="5">
        <v>9</v>
      </c>
      <c r="M9" s="5">
        <v>322</v>
      </c>
      <c r="N9" s="11">
        <f t="shared" si="1"/>
        <v>505</v>
      </c>
      <c r="O9" s="5">
        <v>159958</v>
      </c>
      <c r="P9" s="5">
        <v>2761</v>
      </c>
      <c r="Q9" s="11">
        <f t="shared" si="2"/>
        <v>183</v>
      </c>
      <c r="R9" s="6">
        <f t="shared" si="0"/>
        <v>15.087431693989071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9</v>
      </c>
      <c r="K10" s="5">
        <v>2</v>
      </c>
      <c r="L10" s="5">
        <v>10</v>
      </c>
      <c r="M10" s="5">
        <v>147</v>
      </c>
      <c r="N10" s="11">
        <f t="shared" si="1"/>
        <v>169</v>
      </c>
      <c r="O10" s="5">
        <v>51945</v>
      </c>
      <c r="P10" s="5">
        <v>1052</v>
      </c>
      <c r="Q10" s="11">
        <f t="shared" si="2"/>
        <v>22</v>
      </c>
      <c r="R10" s="6">
        <f t="shared" si="0"/>
        <v>47.81818181818182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15</v>
      </c>
      <c r="E11" s="5">
        <v>12</v>
      </c>
      <c r="F11" s="5">
        <v>2</v>
      </c>
      <c r="G11" s="5">
        <v>2</v>
      </c>
      <c r="H11" s="5">
        <v>16</v>
      </c>
      <c r="I11" s="5">
        <v>59</v>
      </c>
      <c r="J11" s="5">
        <v>50</v>
      </c>
      <c r="K11" s="5">
        <v>856</v>
      </c>
      <c r="L11" s="5">
        <v>17</v>
      </c>
      <c r="M11" s="5">
        <v>2207</v>
      </c>
      <c r="N11" s="11">
        <f t="shared" si="1"/>
        <v>3236</v>
      </c>
      <c r="O11" s="5">
        <v>2610520</v>
      </c>
      <c r="P11" s="5">
        <v>44263</v>
      </c>
      <c r="Q11" s="11">
        <f t="shared" si="2"/>
        <v>1029</v>
      </c>
      <c r="R11" s="6">
        <f t="shared" si="0"/>
        <v>43.015549076773567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3</v>
      </c>
      <c r="E12" s="5">
        <v>13</v>
      </c>
      <c r="F12" s="5">
        <v>6</v>
      </c>
      <c r="G12" s="5">
        <v>0</v>
      </c>
      <c r="H12" s="5">
        <v>5</v>
      </c>
      <c r="I12" s="5">
        <v>19</v>
      </c>
      <c r="J12" s="5">
        <v>25</v>
      </c>
      <c r="K12" s="5">
        <v>619</v>
      </c>
      <c r="L12" s="5">
        <v>50</v>
      </c>
      <c r="M12" s="5">
        <v>1060</v>
      </c>
      <c r="N12" s="11">
        <f t="shared" si="1"/>
        <v>1800</v>
      </c>
      <c r="O12" s="5">
        <v>962359</v>
      </c>
      <c r="P12" s="5">
        <v>33817</v>
      </c>
      <c r="Q12" s="11">
        <f t="shared" si="2"/>
        <v>740</v>
      </c>
      <c r="R12" s="6">
        <f t="shared" si="0"/>
        <v>45.69864864864865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3</v>
      </c>
      <c r="F13" s="5">
        <v>0</v>
      </c>
      <c r="G13" s="5">
        <v>0</v>
      </c>
      <c r="H13" s="5">
        <v>1</v>
      </c>
      <c r="I13" s="5">
        <v>1</v>
      </c>
      <c r="J13" s="5">
        <v>2</v>
      </c>
      <c r="K13" s="5">
        <v>0</v>
      </c>
      <c r="L13" s="5">
        <v>1</v>
      </c>
      <c r="M13" s="5">
        <v>410</v>
      </c>
      <c r="N13" s="11">
        <f t="shared" si="1"/>
        <v>418</v>
      </c>
      <c r="O13" s="5">
        <v>332112</v>
      </c>
      <c r="P13" s="5">
        <v>127</v>
      </c>
      <c r="Q13" s="11">
        <f t="shared" si="2"/>
        <v>8</v>
      </c>
      <c r="R13" s="6">
        <f t="shared" si="0"/>
        <v>15.875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66</v>
      </c>
      <c r="L14" s="5">
        <v>3</v>
      </c>
      <c r="M14" s="5">
        <v>718</v>
      </c>
      <c r="N14" s="11">
        <f t="shared" si="1"/>
        <v>788</v>
      </c>
      <c r="O14" s="5">
        <v>640366</v>
      </c>
      <c r="P14" s="5">
        <v>3417</v>
      </c>
      <c r="Q14" s="11">
        <f t="shared" si="2"/>
        <v>70</v>
      </c>
      <c r="R14" s="6">
        <f t="shared" si="0"/>
        <v>48.814285714285717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3</v>
      </c>
      <c r="E15" s="5">
        <f t="shared" ref="E15:M15" si="3">E16-E9-E10-E11-E12-E13-E14</f>
        <v>1</v>
      </c>
      <c r="F15" s="5">
        <f t="shared" si="3"/>
        <v>1</v>
      </c>
      <c r="G15" s="5">
        <f t="shared" si="3"/>
        <v>0</v>
      </c>
      <c r="H15" s="5">
        <f t="shared" si="3"/>
        <v>0</v>
      </c>
      <c r="I15" s="5">
        <f t="shared" si="3"/>
        <v>1</v>
      </c>
      <c r="J15" s="5">
        <f t="shared" si="3"/>
        <v>4</v>
      </c>
      <c r="K15" s="5">
        <f t="shared" si="3"/>
        <v>23</v>
      </c>
      <c r="L15" s="5">
        <f t="shared" si="3"/>
        <v>0</v>
      </c>
      <c r="M15" s="5">
        <f t="shared" si="3"/>
        <v>24</v>
      </c>
      <c r="N15" s="5">
        <f t="shared" ref="N15" si="4">N16-N9-N10-N11-N12-N13-N14</f>
        <v>57</v>
      </c>
      <c r="O15" s="5">
        <f>O16-O9-O10-O11-O12-O13-O14</f>
        <v>12656</v>
      </c>
      <c r="P15" s="5">
        <f>P16-P9-P10-P11-P12-P13-P14</f>
        <v>1233</v>
      </c>
      <c r="Q15" s="11">
        <f t="shared" si="2"/>
        <v>33</v>
      </c>
      <c r="R15" s="6">
        <f t="shared" si="0"/>
        <v>37.363636363636367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33</v>
      </c>
      <c r="E16" s="5">
        <v>81</v>
      </c>
      <c r="F16" s="5">
        <v>19</v>
      </c>
      <c r="G16" s="5">
        <v>4</v>
      </c>
      <c r="H16" s="5">
        <v>25</v>
      </c>
      <c r="I16" s="5">
        <v>90</v>
      </c>
      <c r="J16" s="5">
        <v>173</v>
      </c>
      <c r="K16" s="5">
        <v>1570</v>
      </c>
      <c r="L16" s="5">
        <v>90</v>
      </c>
      <c r="M16" s="5">
        <v>4888</v>
      </c>
      <c r="N16" s="11">
        <f t="shared" ref="N16:N48" si="5">SUM(D16:M16)</f>
        <v>6973</v>
      </c>
      <c r="O16" s="5">
        <v>4769916</v>
      </c>
      <c r="P16" s="5">
        <v>86670</v>
      </c>
      <c r="Q16" s="11">
        <f t="shared" si="2"/>
        <v>2085</v>
      </c>
      <c r="R16" s="6">
        <f t="shared" si="0"/>
        <v>41.568345323741006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27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0</v>
      </c>
      <c r="K17" s="5">
        <f t="shared" si="6"/>
        <v>8</v>
      </c>
      <c r="L17" s="5">
        <f t="shared" si="6"/>
        <v>1</v>
      </c>
      <c r="M17" s="5">
        <f t="shared" si="6"/>
        <v>78</v>
      </c>
      <c r="N17" s="11">
        <f t="shared" si="5"/>
        <v>115</v>
      </c>
      <c r="O17" s="5">
        <f>O18-O16-O3-O4-O5-O6-O7-O8</f>
        <v>51438</v>
      </c>
      <c r="P17" s="5">
        <f>P18-P16-P3-P4-P5-P6-P7-P8</f>
        <v>537</v>
      </c>
      <c r="Q17" s="11">
        <f t="shared" si="2"/>
        <v>37</v>
      </c>
      <c r="R17" s="6">
        <f t="shared" si="0"/>
        <v>14.513513513513514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43</v>
      </c>
      <c r="E18" s="5">
        <v>119</v>
      </c>
      <c r="F18" s="5">
        <v>21</v>
      </c>
      <c r="G18" s="5">
        <v>5</v>
      </c>
      <c r="H18" s="5">
        <v>26</v>
      </c>
      <c r="I18" s="5">
        <v>91</v>
      </c>
      <c r="J18" s="5">
        <v>209</v>
      </c>
      <c r="K18" s="5">
        <v>1679</v>
      </c>
      <c r="L18" s="5">
        <v>194</v>
      </c>
      <c r="M18" s="5">
        <v>7632</v>
      </c>
      <c r="N18" s="11">
        <f t="shared" si="5"/>
        <v>10019</v>
      </c>
      <c r="O18" s="5">
        <v>5533295</v>
      </c>
      <c r="P18" s="5">
        <v>101088</v>
      </c>
      <c r="Q18" s="11">
        <f t="shared" si="2"/>
        <v>2387</v>
      </c>
      <c r="R18" s="6">
        <f t="shared" si="0"/>
        <v>42.349392542940933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8</v>
      </c>
      <c r="L19" s="5">
        <v>9</v>
      </c>
      <c r="M19" s="5">
        <v>97</v>
      </c>
      <c r="N19" s="11">
        <f t="shared" si="5"/>
        <v>115</v>
      </c>
      <c r="O19" s="5">
        <v>44037</v>
      </c>
      <c r="P19" s="5">
        <v>1070</v>
      </c>
      <c r="Q19" s="11">
        <f t="shared" si="2"/>
        <v>18</v>
      </c>
      <c r="R19" s="6">
        <f t="shared" si="0"/>
        <v>59.444444444444443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v>2</v>
      </c>
      <c r="J20" s="5">
        <v>38</v>
      </c>
      <c r="K20" s="5">
        <v>126</v>
      </c>
      <c r="L20" s="5">
        <v>120</v>
      </c>
      <c r="M20" s="5">
        <v>720</v>
      </c>
      <c r="N20" s="11">
        <f t="shared" si="5"/>
        <v>1008</v>
      </c>
      <c r="O20" s="5">
        <v>352699</v>
      </c>
      <c r="P20" s="5">
        <v>15887</v>
      </c>
      <c r="Q20" s="11">
        <f t="shared" si="2"/>
        <v>288</v>
      </c>
      <c r="R20" s="6">
        <f t="shared" si="0"/>
        <v>55.163194444444443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2</v>
      </c>
      <c r="L21" s="5">
        <v>0</v>
      </c>
      <c r="M21" s="5">
        <v>11</v>
      </c>
      <c r="N21" s="11">
        <f t="shared" si="5"/>
        <v>15</v>
      </c>
      <c r="O21" s="5">
        <v>4755</v>
      </c>
      <c r="P21" s="5">
        <v>112</v>
      </c>
      <c r="Q21" s="11">
        <f t="shared" si="2"/>
        <v>4</v>
      </c>
      <c r="R21" s="6">
        <f t="shared" si="0"/>
        <v>28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</v>
      </c>
      <c r="L22" s="5">
        <v>0</v>
      </c>
      <c r="M22" s="5">
        <v>13</v>
      </c>
      <c r="N22" s="11">
        <f t="shared" si="5"/>
        <v>16</v>
      </c>
      <c r="O22" s="5">
        <v>4210</v>
      </c>
      <c r="P22" s="5">
        <v>140</v>
      </c>
      <c r="Q22" s="11">
        <f t="shared" si="2"/>
        <v>3</v>
      </c>
      <c r="R22" s="6">
        <f t="shared" si="0"/>
        <v>46.666666666666664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11">
        <f t="shared" si="5"/>
        <v>2</v>
      </c>
      <c r="O23" s="5">
        <v>703</v>
      </c>
      <c r="P23" s="5">
        <v>0</v>
      </c>
      <c r="Q23" s="11">
        <f t="shared" si="2"/>
        <v>0</v>
      </c>
      <c r="R23" s="6">
        <f t="shared" si="0"/>
        <v>0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1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2</v>
      </c>
      <c r="K24" s="5">
        <f t="shared" si="7"/>
        <v>6</v>
      </c>
      <c r="L24" s="5">
        <f t="shared" si="7"/>
        <v>4</v>
      </c>
      <c r="M24" s="5">
        <f t="shared" si="7"/>
        <v>116</v>
      </c>
      <c r="N24" s="11">
        <f t="shared" si="5"/>
        <v>129</v>
      </c>
      <c r="O24" s="5">
        <f>O25-O19-O20-O21-O22-O23</f>
        <v>70652</v>
      </c>
      <c r="P24" s="5">
        <f>P25-P19-P20-P21-P22-P23</f>
        <v>630</v>
      </c>
      <c r="Q24" s="11">
        <f t="shared" si="2"/>
        <v>13</v>
      </c>
      <c r="R24" s="6">
        <f t="shared" si="0"/>
        <v>48.46153846153846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1</v>
      </c>
      <c r="E25" s="5">
        <v>3</v>
      </c>
      <c r="F25" s="5">
        <v>0</v>
      </c>
      <c r="G25" s="5">
        <v>0</v>
      </c>
      <c r="H25" s="5">
        <v>0</v>
      </c>
      <c r="I25" s="5">
        <v>2</v>
      </c>
      <c r="J25" s="5">
        <v>42</v>
      </c>
      <c r="K25" s="5">
        <v>145</v>
      </c>
      <c r="L25" s="5">
        <v>133</v>
      </c>
      <c r="M25" s="5">
        <v>959</v>
      </c>
      <c r="N25" s="11">
        <f t="shared" si="5"/>
        <v>1285</v>
      </c>
      <c r="O25" s="5">
        <v>477056</v>
      </c>
      <c r="P25" s="5">
        <v>17839</v>
      </c>
      <c r="Q25" s="11">
        <f t="shared" si="2"/>
        <v>326</v>
      </c>
      <c r="R25" s="6">
        <f t="shared" si="0"/>
        <v>54.720858895705518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8</v>
      </c>
      <c r="E26" s="5">
        <v>0</v>
      </c>
      <c r="F26" s="5">
        <v>0</v>
      </c>
      <c r="G26" s="5">
        <v>0</v>
      </c>
      <c r="H26" s="5">
        <v>0</v>
      </c>
      <c r="I26" s="5">
        <v>6</v>
      </c>
      <c r="J26" s="5">
        <v>3</v>
      </c>
      <c r="K26" s="5">
        <v>7</v>
      </c>
      <c r="L26" s="5">
        <v>4</v>
      </c>
      <c r="M26" s="5">
        <v>29</v>
      </c>
      <c r="N26" s="11">
        <f t="shared" si="5"/>
        <v>57</v>
      </c>
      <c r="O26" s="5">
        <v>9670</v>
      </c>
      <c r="P26" s="5">
        <v>752</v>
      </c>
      <c r="Q26" s="11">
        <f t="shared" si="2"/>
        <v>28</v>
      </c>
      <c r="R26" s="6">
        <f t="shared" si="0"/>
        <v>26.857142857142858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5</v>
      </c>
      <c r="K27" s="5">
        <v>9</v>
      </c>
      <c r="L27" s="5">
        <v>4</v>
      </c>
      <c r="M27" s="5">
        <v>117</v>
      </c>
      <c r="N27" s="11">
        <f t="shared" si="5"/>
        <v>135</v>
      </c>
      <c r="O27" s="5">
        <v>48087</v>
      </c>
      <c r="P27" s="5">
        <v>826</v>
      </c>
      <c r="Q27" s="11">
        <f t="shared" si="2"/>
        <v>18</v>
      </c>
      <c r="R27" s="6">
        <f t="shared" si="0"/>
        <v>45.888888888888886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0</v>
      </c>
      <c r="E28" s="5">
        <v>2</v>
      </c>
      <c r="F28" s="5">
        <v>0</v>
      </c>
      <c r="G28" s="5">
        <v>0</v>
      </c>
      <c r="H28" s="5">
        <v>0</v>
      </c>
      <c r="I28" s="5">
        <v>4</v>
      </c>
      <c r="J28" s="5">
        <v>5</v>
      </c>
      <c r="K28" s="5">
        <v>12</v>
      </c>
      <c r="L28" s="5">
        <v>15</v>
      </c>
      <c r="M28" s="5">
        <v>90</v>
      </c>
      <c r="N28" s="11">
        <f t="shared" si="5"/>
        <v>128</v>
      </c>
      <c r="O28" s="5">
        <v>33120</v>
      </c>
      <c r="P28" s="5">
        <v>1910</v>
      </c>
      <c r="Q28" s="11">
        <f t="shared" si="2"/>
        <v>38</v>
      </c>
      <c r="R28" s="6">
        <f t="shared" si="0"/>
        <v>50.263157894736842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3</v>
      </c>
      <c r="J29" s="5">
        <v>0</v>
      </c>
      <c r="K29" s="5">
        <v>3</v>
      </c>
      <c r="L29" s="5">
        <v>2</v>
      </c>
      <c r="M29" s="5">
        <v>39</v>
      </c>
      <c r="N29" s="11">
        <f t="shared" si="5"/>
        <v>47</v>
      </c>
      <c r="O29" s="5">
        <v>16415</v>
      </c>
      <c r="P29" s="5">
        <v>310</v>
      </c>
      <c r="Q29" s="11">
        <f t="shared" si="2"/>
        <v>8</v>
      </c>
      <c r="R29" s="6">
        <f t="shared" si="0"/>
        <v>38.75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12</v>
      </c>
      <c r="E30" s="5">
        <v>10</v>
      </c>
      <c r="F30" s="5">
        <v>0</v>
      </c>
      <c r="G30" s="5">
        <v>1</v>
      </c>
      <c r="H30" s="5">
        <v>0</v>
      </c>
      <c r="I30" s="5">
        <v>13</v>
      </c>
      <c r="J30" s="5">
        <v>12</v>
      </c>
      <c r="K30" s="5">
        <v>17</v>
      </c>
      <c r="L30" s="5">
        <v>4</v>
      </c>
      <c r="M30" s="5">
        <v>54</v>
      </c>
      <c r="N30" s="11">
        <f t="shared" si="5"/>
        <v>123</v>
      </c>
      <c r="O30" s="5">
        <v>15929</v>
      </c>
      <c r="P30" s="5">
        <v>1643</v>
      </c>
      <c r="Q30" s="11">
        <f t="shared" si="2"/>
        <v>69</v>
      </c>
      <c r="R30" s="6">
        <f t="shared" si="0"/>
        <v>23.811594202898551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</v>
      </c>
      <c r="L31" s="5">
        <v>2</v>
      </c>
      <c r="M31" s="5">
        <v>13</v>
      </c>
      <c r="N31" s="11">
        <f t="shared" si="5"/>
        <v>18</v>
      </c>
      <c r="O31" s="5">
        <v>4979</v>
      </c>
      <c r="P31" s="5">
        <v>295</v>
      </c>
      <c r="Q31" s="11">
        <f t="shared" si="2"/>
        <v>5</v>
      </c>
      <c r="R31" s="6">
        <f t="shared" si="0"/>
        <v>59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5">
        <v>2</v>
      </c>
      <c r="M32" s="5">
        <v>23</v>
      </c>
      <c r="N32" s="11">
        <f t="shared" si="5"/>
        <v>28</v>
      </c>
      <c r="O32" s="5">
        <v>8944</v>
      </c>
      <c r="P32" s="5">
        <v>221</v>
      </c>
      <c r="Q32" s="11">
        <f t="shared" si="2"/>
        <v>5</v>
      </c>
      <c r="R32" s="6">
        <f t="shared" si="0"/>
        <v>44.2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7</v>
      </c>
      <c r="E33" s="5">
        <v>5</v>
      </c>
      <c r="F33" s="5">
        <v>1</v>
      </c>
      <c r="G33" s="5">
        <v>0</v>
      </c>
      <c r="H33" s="5">
        <v>2</v>
      </c>
      <c r="I33" s="5">
        <v>14</v>
      </c>
      <c r="J33" s="5">
        <v>8</v>
      </c>
      <c r="K33" s="5">
        <v>25</v>
      </c>
      <c r="L33" s="5">
        <v>16</v>
      </c>
      <c r="M33" s="5">
        <v>149</v>
      </c>
      <c r="N33" s="11">
        <f t="shared" si="5"/>
        <v>227</v>
      </c>
      <c r="O33" s="5">
        <v>55543</v>
      </c>
      <c r="P33" s="5">
        <v>2846</v>
      </c>
      <c r="Q33" s="11">
        <f t="shared" si="2"/>
        <v>78</v>
      </c>
      <c r="R33" s="6">
        <f t="shared" si="0"/>
        <v>36.487179487179489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1</v>
      </c>
      <c r="M34" s="5">
        <v>11</v>
      </c>
      <c r="N34" s="11">
        <f t="shared" si="5"/>
        <v>13</v>
      </c>
      <c r="O34" s="5">
        <v>4283</v>
      </c>
      <c r="P34" s="5">
        <v>99</v>
      </c>
      <c r="Q34" s="11">
        <f t="shared" si="2"/>
        <v>2</v>
      </c>
      <c r="R34" s="6">
        <f t="shared" si="0"/>
        <v>49.5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3</v>
      </c>
      <c r="L35" s="5">
        <v>0</v>
      </c>
      <c r="M35" s="5">
        <v>5</v>
      </c>
      <c r="N35" s="11">
        <f t="shared" si="5"/>
        <v>8</v>
      </c>
      <c r="O35" s="5">
        <v>894</v>
      </c>
      <c r="P35" s="5">
        <v>155</v>
      </c>
      <c r="Q35" s="11">
        <f t="shared" si="2"/>
        <v>3</v>
      </c>
      <c r="R35" s="6">
        <f t="shared" si="0"/>
        <v>51.666666666666664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1</v>
      </c>
      <c r="M36" s="5">
        <v>13</v>
      </c>
      <c r="N36" s="11">
        <f t="shared" si="5"/>
        <v>17</v>
      </c>
      <c r="O36" s="5">
        <v>6417</v>
      </c>
      <c r="P36" s="5">
        <v>117</v>
      </c>
      <c r="Q36" s="11">
        <f t="shared" si="2"/>
        <v>4</v>
      </c>
      <c r="R36" s="6">
        <f t="shared" si="0"/>
        <v>29.25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8</v>
      </c>
      <c r="E37" s="5">
        <v>0</v>
      </c>
      <c r="F37" s="5">
        <v>0</v>
      </c>
      <c r="G37" s="5">
        <v>0</v>
      </c>
      <c r="H37" s="5">
        <v>0</v>
      </c>
      <c r="I37" s="5">
        <v>11</v>
      </c>
      <c r="J37" s="5">
        <v>1</v>
      </c>
      <c r="K37" s="5">
        <v>5</v>
      </c>
      <c r="L37" s="5">
        <v>7</v>
      </c>
      <c r="M37" s="5">
        <v>35</v>
      </c>
      <c r="N37" s="11">
        <f t="shared" si="5"/>
        <v>67</v>
      </c>
      <c r="O37" s="5">
        <v>11206</v>
      </c>
      <c r="P37" s="5">
        <v>1000</v>
      </c>
      <c r="Q37" s="11">
        <f t="shared" si="2"/>
        <v>32</v>
      </c>
      <c r="R37" s="6">
        <f t="shared" si="0"/>
        <v>31.25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21</v>
      </c>
      <c r="E38" s="5">
        <f t="shared" ref="E38:M38" si="8">E39-E26-E27-E28-E29-E30-E31-E32-E33-E34-E35-E36-E37</f>
        <v>7</v>
      </c>
      <c r="F38" s="5">
        <f t="shared" si="8"/>
        <v>1</v>
      </c>
      <c r="G38" s="5">
        <f t="shared" si="8"/>
        <v>0</v>
      </c>
      <c r="H38" s="5">
        <f t="shared" si="8"/>
        <v>0</v>
      </c>
      <c r="I38" s="5">
        <f t="shared" si="8"/>
        <v>29</v>
      </c>
      <c r="J38" s="5">
        <f t="shared" si="8"/>
        <v>21</v>
      </c>
      <c r="K38" s="5">
        <f t="shared" si="8"/>
        <v>44</v>
      </c>
      <c r="L38" s="5">
        <f t="shared" si="8"/>
        <v>15</v>
      </c>
      <c r="M38" s="5">
        <f t="shared" si="8"/>
        <v>160</v>
      </c>
      <c r="N38" s="11">
        <f t="shared" si="5"/>
        <v>298</v>
      </c>
      <c r="O38" s="5">
        <f>O39-O26-O27-O28-O29-O30-O31-O32-O33-O34-O35-O36-O37</f>
        <v>56990</v>
      </c>
      <c r="P38" s="5">
        <f>P39-P26-P27-P28-P29-P30-P31-P32-P33-P34-P35-P36-P37</f>
        <v>4034</v>
      </c>
      <c r="Q38" s="11">
        <f t="shared" si="2"/>
        <v>138</v>
      </c>
      <c r="R38" s="6">
        <f t="shared" si="0"/>
        <v>29.231884057971016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58</v>
      </c>
      <c r="E39" s="5">
        <v>25</v>
      </c>
      <c r="F39" s="5">
        <v>2</v>
      </c>
      <c r="G39" s="5">
        <v>1</v>
      </c>
      <c r="H39" s="5">
        <v>2</v>
      </c>
      <c r="I39" s="5">
        <v>80</v>
      </c>
      <c r="J39" s="5">
        <v>57</v>
      </c>
      <c r="K39" s="5">
        <v>130</v>
      </c>
      <c r="L39" s="5">
        <v>73</v>
      </c>
      <c r="M39" s="5">
        <v>738</v>
      </c>
      <c r="N39" s="11">
        <f t="shared" si="5"/>
        <v>1166</v>
      </c>
      <c r="O39" s="5">
        <v>272477</v>
      </c>
      <c r="P39" s="5">
        <v>14208</v>
      </c>
      <c r="Q39" s="11">
        <f t="shared" si="2"/>
        <v>428</v>
      </c>
      <c r="R39" s="6">
        <f t="shared" si="0"/>
        <v>33.196261682242991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1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1</v>
      </c>
      <c r="L40" s="5">
        <v>0</v>
      </c>
      <c r="M40" s="5">
        <v>38</v>
      </c>
      <c r="N40" s="11">
        <f t="shared" si="5"/>
        <v>43</v>
      </c>
      <c r="O40" s="5">
        <v>12926</v>
      </c>
      <c r="P40" s="5">
        <v>95</v>
      </c>
      <c r="Q40" s="11">
        <f t="shared" si="2"/>
        <v>5</v>
      </c>
      <c r="R40" s="6">
        <f t="shared" si="0"/>
        <v>19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15</v>
      </c>
      <c r="N41" s="11">
        <f t="shared" si="5"/>
        <v>15</v>
      </c>
      <c r="O41" s="5">
        <v>7112</v>
      </c>
      <c r="P41" s="5">
        <v>0</v>
      </c>
      <c r="Q41" s="11">
        <f t="shared" si="2"/>
        <v>0</v>
      </c>
      <c r="R41" s="6">
        <f t="shared" si="0"/>
        <v>0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0</v>
      </c>
      <c r="H42" s="5">
        <f t="shared" si="9"/>
        <v>3</v>
      </c>
      <c r="I42" s="5">
        <f t="shared" si="9"/>
        <v>0</v>
      </c>
      <c r="J42" s="5">
        <f t="shared" si="9"/>
        <v>0</v>
      </c>
      <c r="K42" s="5">
        <f t="shared" si="9"/>
        <v>7</v>
      </c>
      <c r="L42" s="5">
        <f t="shared" si="9"/>
        <v>5</v>
      </c>
      <c r="M42" s="5">
        <f t="shared" si="9"/>
        <v>49</v>
      </c>
      <c r="N42" s="11">
        <f t="shared" si="5"/>
        <v>64</v>
      </c>
      <c r="O42" s="5">
        <f>O43-O40-O41</f>
        <v>10672</v>
      </c>
      <c r="P42" s="5">
        <f>P43-P40-P41</f>
        <v>785</v>
      </c>
      <c r="Q42" s="11">
        <f t="shared" si="2"/>
        <v>15</v>
      </c>
      <c r="R42" s="6">
        <f t="shared" si="0"/>
        <v>52.333333333333336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</v>
      </c>
      <c r="E43" s="5">
        <v>1</v>
      </c>
      <c r="F43" s="5">
        <v>0</v>
      </c>
      <c r="G43" s="5">
        <v>0</v>
      </c>
      <c r="H43" s="5">
        <v>3</v>
      </c>
      <c r="I43" s="5">
        <v>0</v>
      </c>
      <c r="J43" s="5">
        <v>2</v>
      </c>
      <c r="K43" s="5">
        <v>8</v>
      </c>
      <c r="L43" s="5">
        <v>5</v>
      </c>
      <c r="M43" s="5">
        <v>102</v>
      </c>
      <c r="N43" s="11">
        <f t="shared" si="5"/>
        <v>122</v>
      </c>
      <c r="O43" s="5">
        <v>30710</v>
      </c>
      <c r="P43" s="5">
        <v>880</v>
      </c>
      <c r="Q43" s="11">
        <f t="shared" si="2"/>
        <v>20</v>
      </c>
      <c r="R43" s="6">
        <f t="shared" si="0"/>
        <v>44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1</v>
      </c>
      <c r="L44" s="8">
        <v>2</v>
      </c>
      <c r="M44" s="8">
        <v>41</v>
      </c>
      <c r="N44" s="11">
        <f t="shared" si="5"/>
        <v>46</v>
      </c>
      <c r="O44" s="8">
        <v>20300</v>
      </c>
      <c r="P44" s="8">
        <v>242</v>
      </c>
      <c r="Q44" s="11">
        <f t="shared" si="2"/>
        <v>5</v>
      </c>
      <c r="R44" s="6">
        <f t="shared" si="0"/>
        <v>48.4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</v>
      </c>
      <c r="E45" s="8">
        <f t="shared" ref="E45:M45" si="10">E46-E44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6</v>
      </c>
      <c r="L45" s="8">
        <f t="shared" si="10"/>
        <v>0</v>
      </c>
      <c r="M45" s="8">
        <f t="shared" si="10"/>
        <v>61</v>
      </c>
      <c r="N45" s="11">
        <f t="shared" si="5"/>
        <v>68</v>
      </c>
      <c r="O45" s="8">
        <f>O46-O44</f>
        <v>47709</v>
      </c>
      <c r="P45" s="8">
        <f>P46-P44</f>
        <v>289</v>
      </c>
      <c r="Q45" s="11">
        <f t="shared" si="2"/>
        <v>7</v>
      </c>
      <c r="R45" s="6">
        <f t="shared" si="0"/>
        <v>41.285714285714285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</v>
      </c>
      <c r="E46" s="8">
        <v>0</v>
      </c>
      <c r="F46" s="8">
        <v>0</v>
      </c>
      <c r="G46" s="8">
        <v>0</v>
      </c>
      <c r="H46" s="8">
        <v>1</v>
      </c>
      <c r="I46" s="8">
        <v>1</v>
      </c>
      <c r="J46" s="8">
        <v>0</v>
      </c>
      <c r="K46" s="8">
        <v>7</v>
      </c>
      <c r="L46" s="8">
        <v>2</v>
      </c>
      <c r="M46" s="8">
        <v>102</v>
      </c>
      <c r="N46" s="11">
        <f t="shared" si="5"/>
        <v>114</v>
      </c>
      <c r="O46" s="8">
        <v>68009</v>
      </c>
      <c r="P46" s="8">
        <v>531</v>
      </c>
      <c r="Q46" s="11">
        <f t="shared" si="2"/>
        <v>12</v>
      </c>
      <c r="R46" s="6">
        <f t="shared" si="0"/>
        <v>44.25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6</v>
      </c>
      <c r="N47" s="11">
        <f t="shared" si="5"/>
        <v>7</v>
      </c>
      <c r="O47" s="5">
        <v>584</v>
      </c>
      <c r="P47" s="5">
        <v>38</v>
      </c>
      <c r="Q47" s="11">
        <f t="shared" si="2"/>
        <v>1</v>
      </c>
      <c r="R47" s="6">
        <f t="shared" si="0"/>
        <v>38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104</v>
      </c>
      <c r="E48" s="5">
        <f t="shared" ref="E48:M48" si="11">E47+E46+E43+E39+E25+E18</f>
        <v>148</v>
      </c>
      <c r="F48" s="5">
        <f t="shared" si="11"/>
        <v>23</v>
      </c>
      <c r="G48" s="5">
        <f t="shared" si="11"/>
        <v>6</v>
      </c>
      <c r="H48" s="5">
        <f t="shared" si="11"/>
        <v>32</v>
      </c>
      <c r="I48" s="5">
        <f t="shared" si="11"/>
        <v>174</v>
      </c>
      <c r="J48" s="5">
        <f t="shared" si="11"/>
        <v>310</v>
      </c>
      <c r="K48" s="5">
        <f t="shared" si="11"/>
        <v>1970</v>
      </c>
      <c r="L48" s="5">
        <f t="shared" si="11"/>
        <v>407</v>
      </c>
      <c r="M48" s="5">
        <f t="shared" si="11"/>
        <v>9539</v>
      </c>
      <c r="N48" s="11">
        <f t="shared" si="5"/>
        <v>12713</v>
      </c>
      <c r="O48" s="5">
        <f>O47+O46+O43+O39+O25+O18</f>
        <v>6382131</v>
      </c>
      <c r="P48" s="5">
        <f>P47+P46+P43+P39+P25+P18</f>
        <v>134584</v>
      </c>
      <c r="Q48" s="11">
        <f t="shared" si="2"/>
        <v>3174</v>
      </c>
      <c r="R48" s="6">
        <f t="shared" si="0"/>
        <v>42.402016383112795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0.81806025328403986</v>
      </c>
      <c r="E49" s="6">
        <f t="shared" ref="E49" si="13">E48/$N$48*100</f>
        <v>1.1641626681349799</v>
      </c>
      <c r="F49" s="6">
        <f t="shared" ref="F49" si="14">F48/$N$48*100</f>
        <v>0.18091717139935498</v>
      </c>
      <c r="G49" s="6">
        <f t="shared" ref="G49" si="15">G48/$N$48*100</f>
        <v>4.7195783843309996E-2</v>
      </c>
      <c r="H49" s="6">
        <f t="shared" ref="H49" si="16">H48/$N$48*100</f>
        <v>0.25171084716431996</v>
      </c>
      <c r="I49" s="6">
        <f t="shared" ref="I49" si="17">I48/$N$48*100</f>
        <v>1.3686777314559899</v>
      </c>
      <c r="J49" s="6">
        <f t="shared" ref="J49" si="18">J48/$N$48*100</f>
        <v>2.43844883190435</v>
      </c>
      <c r="K49" s="6">
        <f t="shared" ref="K49" si="19">K48/$N$48*100</f>
        <v>15.495949028553449</v>
      </c>
      <c r="L49" s="6">
        <f t="shared" ref="L49" si="20">L48/$N$48*100</f>
        <v>3.2014473373711945</v>
      </c>
      <c r="M49" s="6">
        <f t="shared" ref="M49" si="21">M48/$N$48*100</f>
        <v>75.033430346889006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2021-09-09T01:09:47Z</dcterms:modified>
</cp:coreProperties>
</file>