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企劃組\0.全組共用資料夾\8.統計資料(近三年)\01_統計報表\00_入出境資料\110年\11007\"/>
    </mc:Choice>
  </mc:AlternateContent>
  <bookViews>
    <workbookView xWindow="720" yWindow="360" windowWidth="18075" windowHeight="7095"/>
  </bookViews>
  <sheets>
    <sheet name="來臺旅客按居住地 (2)" sheetId="2" r:id="rId1"/>
    <sheet name="來臺旅客按居住地" sheetId="1" r:id="rId2"/>
  </sheets>
  <calcPr calcId="162913"/>
</workbook>
</file>

<file path=xl/calcChain.xml><?xml version="1.0" encoding="utf-8"?>
<calcChain xmlns="http://schemas.openxmlformats.org/spreadsheetml/2006/main">
  <c r="D4" i="2" l="1"/>
  <c r="D18" i="2" s="1"/>
  <c r="G4" i="2"/>
  <c r="J4" i="2" s="1"/>
  <c r="K4" i="2"/>
  <c r="L4" i="2"/>
  <c r="D5" i="2"/>
  <c r="G5" i="2"/>
  <c r="J5" i="2" s="1"/>
  <c r="K5" i="2"/>
  <c r="L5" i="2"/>
  <c r="D6" i="2"/>
  <c r="G6" i="2"/>
  <c r="J6" i="2" s="1"/>
  <c r="K6" i="2"/>
  <c r="L6" i="2"/>
  <c r="D7" i="2"/>
  <c r="G7" i="2"/>
  <c r="J7" i="2"/>
  <c r="K7" i="2"/>
  <c r="L7" i="2"/>
  <c r="D8" i="2"/>
  <c r="G8" i="2"/>
  <c r="J8" i="2"/>
  <c r="K8" i="2"/>
  <c r="L8" i="2"/>
  <c r="D9" i="2"/>
  <c r="G9" i="2"/>
  <c r="J9" i="2" s="1"/>
  <c r="K9" i="2"/>
  <c r="L9" i="2"/>
  <c r="D10" i="2"/>
  <c r="G10" i="2"/>
  <c r="J10" i="2"/>
  <c r="K10" i="2"/>
  <c r="L10" i="2"/>
  <c r="D11" i="2"/>
  <c r="G11" i="2"/>
  <c r="J11" i="2" s="1"/>
  <c r="K11" i="2"/>
  <c r="L11" i="2"/>
  <c r="D12" i="2"/>
  <c r="G12" i="2"/>
  <c r="J12" i="2" s="1"/>
  <c r="K12" i="2"/>
  <c r="L12" i="2"/>
  <c r="D13" i="2"/>
  <c r="G13" i="2"/>
  <c r="J13" i="2" s="1"/>
  <c r="K13" i="2"/>
  <c r="L13" i="2"/>
  <c r="D14" i="2"/>
  <c r="G14" i="2"/>
  <c r="J14" i="2" s="1"/>
  <c r="K14" i="2"/>
  <c r="L14" i="2"/>
  <c r="D15" i="2"/>
  <c r="G15" i="2"/>
  <c r="J15" i="2"/>
  <c r="K15" i="2"/>
  <c r="L15" i="2"/>
  <c r="E16" i="2"/>
  <c r="F16" i="2"/>
  <c r="H16" i="2"/>
  <c r="K16" i="2" s="1"/>
  <c r="I16" i="2"/>
  <c r="L16" i="2" s="1"/>
  <c r="D17" i="2"/>
  <c r="D16" i="2" s="1"/>
  <c r="G17" i="2"/>
  <c r="G16" i="2" s="1"/>
  <c r="J16" i="2" s="1"/>
  <c r="K17" i="2"/>
  <c r="L17" i="2"/>
  <c r="E18" i="2"/>
  <c r="F18" i="2"/>
  <c r="H18" i="2"/>
  <c r="I18" i="2"/>
  <c r="K18" i="2"/>
  <c r="L18" i="2"/>
  <c r="D19" i="2"/>
  <c r="J19" i="2" s="1"/>
  <c r="G19" i="2"/>
  <c r="G18" i="2" s="1"/>
  <c r="J18" i="2" s="1"/>
  <c r="K19" i="2"/>
  <c r="L19" i="2"/>
  <c r="D20" i="2"/>
  <c r="G20" i="2"/>
  <c r="J20" i="2" s="1"/>
  <c r="K20" i="2"/>
  <c r="L20" i="2"/>
  <c r="D21" i="2"/>
  <c r="G21" i="2"/>
  <c r="J21" i="2" s="1"/>
  <c r="K21" i="2"/>
  <c r="L21" i="2"/>
  <c r="D22" i="2"/>
  <c r="G22" i="2"/>
  <c r="J22" i="2" s="1"/>
  <c r="K22" i="2"/>
  <c r="L22" i="2"/>
  <c r="D23" i="2"/>
  <c r="G23" i="2"/>
  <c r="J23" i="2"/>
  <c r="K23" i="2"/>
  <c r="L23" i="2"/>
  <c r="D24" i="2"/>
  <c r="G24" i="2"/>
  <c r="J24" i="2"/>
  <c r="K24" i="2"/>
  <c r="L24" i="2"/>
  <c r="D25" i="2"/>
  <c r="E25" i="2"/>
  <c r="F25" i="2"/>
  <c r="H25" i="2"/>
  <c r="I25" i="2"/>
  <c r="K25" i="2"/>
  <c r="L25" i="2"/>
  <c r="D26" i="2"/>
  <c r="G26" i="2"/>
  <c r="G25" i="2" s="1"/>
  <c r="J25" i="2" s="1"/>
  <c r="K26" i="2"/>
  <c r="L26" i="2"/>
  <c r="D27" i="2"/>
  <c r="G27" i="2"/>
  <c r="G39" i="2" s="1"/>
  <c r="J27" i="2"/>
  <c r="K27" i="2"/>
  <c r="L27" i="2"/>
  <c r="D28" i="2"/>
  <c r="G28" i="2"/>
  <c r="J28" i="2"/>
  <c r="K28" i="2"/>
  <c r="L28" i="2"/>
  <c r="D29" i="2"/>
  <c r="D39" i="2" s="1"/>
  <c r="G29" i="2"/>
  <c r="J29" i="2" s="1"/>
  <c r="K29" i="2"/>
  <c r="L29" i="2"/>
  <c r="D30" i="2"/>
  <c r="G30" i="2"/>
  <c r="J30" i="2"/>
  <c r="K30" i="2"/>
  <c r="L30" i="2"/>
  <c r="D31" i="2"/>
  <c r="J31" i="2" s="1"/>
  <c r="G31" i="2"/>
  <c r="K31" i="2"/>
  <c r="L31" i="2"/>
  <c r="D32" i="2"/>
  <c r="G32" i="2"/>
  <c r="J32" i="2" s="1"/>
  <c r="K32" i="2"/>
  <c r="L32" i="2"/>
  <c r="D33" i="2"/>
  <c r="G33" i="2"/>
  <c r="J33" i="2" s="1"/>
  <c r="K33" i="2"/>
  <c r="L33" i="2"/>
  <c r="D34" i="2"/>
  <c r="G34" i="2"/>
  <c r="J34" i="2" s="1"/>
  <c r="K34" i="2"/>
  <c r="L34" i="2"/>
  <c r="D35" i="2"/>
  <c r="G35" i="2"/>
  <c r="J35" i="2"/>
  <c r="K35" i="2"/>
  <c r="L35" i="2"/>
  <c r="D36" i="2"/>
  <c r="G36" i="2"/>
  <c r="J36" i="2"/>
  <c r="K36" i="2"/>
  <c r="L36" i="2"/>
  <c r="D37" i="2"/>
  <c r="G37" i="2"/>
  <c r="J37" i="2" s="1"/>
  <c r="K37" i="2"/>
  <c r="L37" i="2"/>
  <c r="D38" i="2"/>
  <c r="G38" i="2"/>
  <c r="J38" i="2"/>
  <c r="K38" i="2"/>
  <c r="L38" i="2"/>
  <c r="E39" i="2"/>
  <c r="F39" i="2"/>
  <c r="H39" i="2"/>
  <c r="I39" i="2"/>
  <c r="L39" i="2" s="1"/>
  <c r="K39" i="2"/>
  <c r="D40" i="2"/>
  <c r="G40" i="2"/>
  <c r="J40" i="2"/>
  <c r="K40" i="2"/>
  <c r="L40" i="2"/>
  <c r="D41" i="2"/>
  <c r="D43" i="2" s="1"/>
  <c r="G41" i="2"/>
  <c r="J41" i="2" s="1"/>
  <c r="K41" i="2"/>
  <c r="L41" i="2"/>
  <c r="D42" i="2"/>
  <c r="G42" i="2"/>
  <c r="J42" i="2"/>
  <c r="K42" i="2"/>
  <c r="L42" i="2"/>
  <c r="E43" i="2"/>
  <c r="F43" i="2"/>
  <c r="H43" i="2"/>
  <c r="I43" i="2"/>
  <c r="L43" i="2" s="1"/>
  <c r="K43" i="2"/>
  <c r="D44" i="2"/>
  <c r="G44" i="2"/>
  <c r="J44" i="2"/>
  <c r="K44" i="2"/>
  <c r="L44" i="2"/>
  <c r="D45" i="2"/>
  <c r="D46" i="2" s="1"/>
  <c r="G45" i="2"/>
  <c r="J45" i="2" s="1"/>
  <c r="K45" i="2"/>
  <c r="L45" i="2"/>
  <c r="E46" i="2"/>
  <c r="F46" i="2"/>
  <c r="G46" i="2"/>
  <c r="J46" i="2" s="1"/>
  <c r="H46" i="2"/>
  <c r="K46" i="2" s="1"/>
  <c r="I46" i="2"/>
  <c r="L46" i="2" s="1"/>
  <c r="D47" i="2"/>
  <c r="G47" i="2"/>
  <c r="J47" i="2"/>
  <c r="K47" i="2"/>
  <c r="L47" i="2"/>
  <c r="D48" i="2"/>
  <c r="G48" i="2"/>
  <c r="J48" i="2"/>
  <c r="K48" i="2"/>
  <c r="L48" i="2"/>
  <c r="D49" i="2"/>
  <c r="E49" i="2"/>
  <c r="K49" i="2" s="1"/>
  <c r="F49" i="2"/>
  <c r="H49" i="2"/>
  <c r="I49" i="2"/>
  <c r="L49" i="2"/>
  <c r="J39" i="2" l="1"/>
  <c r="J17" i="2"/>
  <c r="G43" i="2"/>
  <c r="J43" i="2" s="1"/>
  <c r="G49" i="2"/>
  <c r="J49" i="2" s="1"/>
  <c r="J26" i="2"/>
  <c r="G45" i="1"/>
  <c r="G47" i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5" i="1"/>
  <c r="D46" i="1" s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D39" i="1"/>
  <c r="G46" i="1"/>
  <c r="D25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<sst xmlns="http://schemas.openxmlformats.org/spreadsheetml/2006/main" count="226" uniqueCount="69">
  <si>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</si>
  <si>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</si>
  <si>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</si>
  <si>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</si>
  <si>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</si>
  <si>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</si>
  <si>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</si>
  <si>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</si>
  <si>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</si>
  <si>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</si>
  <si>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</si>
  <si>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</si>
  <si>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</si>
  <si>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</si>
  <si>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</si>
  <si>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</si>
  <si>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</si>
  <si>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</si>
  <si>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</si>
  <si>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</si>
  <si>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</si>
  <si>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</si>
  <si>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</si>
  <si>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</si>
  <si>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</si>
  <si>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</si>
  <si>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</si>
  <si>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</si>
  <si>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</si>
  <si>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</si>
  <si>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</si>
  <si>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</si>
  <si>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</si>
  <si>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</si>
  <si>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</si>
  <si>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</si>
  <si>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</si>
  <si>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</si>
  <si>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</si>
  <si>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</si>
  <si>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</si>
  <si>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</si>
  <si>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</si>
  <si>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</si>
  <si>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</si>
  <si>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</si>
  <si>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</si>
  <si>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</si>
  <si>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</si>
  <si>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</si>
  <si>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</si>
  <si>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</si>
  <si>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</si>
  <si>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</si>
  <si>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</si>
  <si>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</si>
  <si>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</si>
  <si>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110年1至7月來臺旅客人次及成長率－按居住地分
Table 1-2 Visitor Arrivals by Residence,
January-July,2021</t>
  </si>
  <si>
    <t>110年1至7月 Jan.-July., 2021</t>
  </si>
  <si>
    <t>109年1至7月 Jan.-July., 2020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</si>
  <si>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</si>
  <si>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</si>
  <si>
    <r>
      <t xml:space="preserve">外籍旅客
</t>
    </r>
    <r>
      <rPr>
        <sz val="9"/>
        <rFont val="Times New Roman"/>
        <family val="1"/>
      </rPr>
      <t>Foreigners</t>
    </r>
    <phoneticPr fontId="1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</si>
  <si>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1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</si>
  <si>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1" type="noConversion"/>
  </si>
  <si>
    <t>109年7月 Jul.., 2020</t>
  </si>
  <si>
    <t>110年7月 Jul.., 2021</t>
  </si>
  <si>
    <t>居住地
Residence</t>
    <phoneticPr fontId="1" type="noConversion"/>
  </si>
  <si>
    <t>表1-2  110年7月來臺旅客人次及成長率－按居住地分
Table 1-2 Visitor Arrivals by Residence,
July,2021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</si>
</sst>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1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4" xfId="0" applyFont="1" applyBorder="1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/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39000" y="209549"/>
          <a:ext cx="876300" cy="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="60" zoomScaleNormal="100" workbookViewId="0">
      <pane ySplit="3" topLeftCell="A12" activePane="bottomLeft" state="frozen"/>
      <selection pane="bottomLeft" activeCell="O11" sqref="O11"/>
    </sheetView>
  </sheetViews>
  <sheetFormatPr defaultRowHeight="16.5" x14ac:dyDescent="0.25"/>
  <cols>
    <col min="1" max="1" width="3.375" style="17" customWidth="1"/>
    <col min="2" max="2" width="3.875" style="17" customWidth="1"/>
    <col min="3" max="3" width="16.125" style="17" customWidth="1"/>
    <col min="4" max="4" width="8.125" style="17" customWidth="1"/>
    <col min="5" max="5" width="8" style="17" customWidth="1"/>
    <col min="6" max="6" width="9.125" style="17" customWidth="1"/>
    <col min="7" max="7" width="8.25" style="17" customWidth="1"/>
    <col min="8" max="8" width="8" style="17" customWidth="1"/>
    <col min="9" max="9" width="8.5" style="17" customWidth="1"/>
    <col min="10" max="10" width="6.5" style="17" customWidth="1"/>
    <col min="11" max="11" width="7.375" style="17" customWidth="1"/>
    <col min="12" max="12" width="7.75" style="17" customWidth="1"/>
    <col min="13" max="16384" width="9" style="17"/>
  </cols>
  <sheetData>
    <row r="1" spans="1:13" ht="63" customHeight="1" x14ac:dyDescent="0.25">
      <c r="A1" s="25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8" customFormat="1" ht="24.6" customHeight="1" x14ac:dyDescent="0.25">
      <c r="A2" s="34" t="s">
        <v>67</v>
      </c>
      <c r="B2" s="34"/>
      <c r="C2" s="34"/>
      <c r="D2" s="28" t="s">
        <v>66</v>
      </c>
      <c r="E2" s="28"/>
      <c r="F2" s="28"/>
      <c r="G2" s="28" t="s">
        <v>65</v>
      </c>
      <c r="H2" s="28"/>
      <c r="I2" s="28"/>
      <c r="J2" s="28" t="s">
        <v>1</v>
      </c>
      <c r="K2" s="28"/>
      <c r="L2" s="28"/>
    </row>
    <row r="3" spans="1:13" s="8" customFormat="1" ht="48.6" customHeight="1" x14ac:dyDescent="0.25">
      <c r="A3" s="34"/>
      <c r="B3" s="34"/>
      <c r="C3" s="34"/>
      <c r="D3" s="3" t="s">
        <v>64</v>
      </c>
      <c r="E3" s="33" t="s">
        <v>63</v>
      </c>
      <c r="F3" s="33" t="s">
        <v>62</v>
      </c>
      <c r="G3" s="3" t="s">
        <v>64</v>
      </c>
      <c r="H3" s="33" t="s">
        <v>63</v>
      </c>
      <c r="I3" s="33" t="s">
        <v>62</v>
      </c>
      <c r="J3" s="3" t="s">
        <v>64</v>
      </c>
      <c r="K3" s="33" t="s">
        <v>63</v>
      </c>
      <c r="L3" s="33" t="s">
        <v>62</v>
      </c>
    </row>
    <row r="4" spans="1:13" s="8" customFormat="1" ht="15" customHeight="1" x14ac:dyDescent="0.25">
      <c r="A4" s="20" t="s">
        <v>5</v>
      </c>
      <c r="B4" s="23" t="s">
        <v>6</v>
      </c>
      <c r="C4" s="24"/>
      <c r="D4" s="5">
        <f>E4+F4</f>
        <v>625</v>
      </c>
      <c r="E4" s="5">
        <v>624</v>
      </c>
      <c r="F4" s="6">
        <v>1</v>
      </c>
      <c r="G4" s="5">
        <f>H4+I4</f>
        <v>1818</v>
      </c>
      <c r="H4" s="5">
        <v>1765</v>
      </c>
      <c r="I4" s="6">
        <v>53</v>
      </c>
      <c r="J4" s="7">
        <f>IF(G4=0,"-",((D4/G4)-1)*100)</f>
        <v>-65.621562156215617</v>
      </c>
      <c r="K4" s="7">
        <f>IF(H4=0,"-",((E4/H4)-1)*100)</f>
        <v>-64.645892351274782</v>
      </c>
      <c r="L4" s="7">
        <f>IF(I4=0,"-",((F4/I4)-1)*100)</f>
        <v>-98.113207547169807</v>
      </c>
      <c r="M4" s="8" t="s">
        <v>60</v>
      </c>
    </row>
    <row r="5" spans="1:13" s="8" customFormat="1" ht="15" customHeight="1" x14ac:dyDescent="0.25">
      <c r="A5" s="21"/>
      <c r="B5" s="23" t="s">
        <v>7</v>
      </c>
      <c r="C5" s="24"/>
      <c r="D5" s="5">
        <f>E5+F5</f>
        <v>518</v>
      </c>
      <c r="E5" s="5">
        <v>518</v>
      </c>
      <c r="F5" s="6">
        <v>0</v>
      </c>
      <c r="G5" s="5">
        <f>H5+I5</f>
        <v>908</v>
      </c>
      <c r="H5" s="5">
        <v>906</v>
      </c>
      <c r="I5" s="6">
        <v>2</v>
      </c>
      <c r="J5" s="7">
        <f>IF(G5=0,"-",((D5/G5)-1)*100)</f>
        <v>-42.951541850220266</v>
      </c>
      <c r="K5" s="7">
        <f>IF(H5=0,"-",((E5/H5)-1)*100)</f>
        <v>-42.82560706401766</v>
      </c>
      <c r="L5" s="7">
        <f>IF(I5=0,"-",((F5/I5)-1)*100)</f>
        <v>-100</v>
      </c>
      <c r="M5" s="8" t="s">
        <v>60</v>
      </c>
    </row>
    <row r="6" spans="1:13" s="8" customFormat="1" ht="15" customHeight="1" x14ac:dyDescent="0.25">
      <c r="A6" s="21"/>
      <c r="B6" s="23" t="s">
        <v>8</v>
      </c>
      <c r="C6" s="24"/>
      <c r="D6" s="5">
        <f>E6+F6</f>
        <v>372</v>
      </c>
      <c r="E6" s="5">
        <v>8</v>
      </c>
      <c r="F6" s="6">
        <v>364</v>
      </c>
      <c r="G6" s="5">
        <f>H6+I6</f>
        <v>715</v>
      </c>
      <c r="H6" s="5">
        <v>9</v>
      </c>
      <c r="I6" s="6">
        <v>706</v>
      </c>
      <c r="J6" s="7">
        <f>IF(G6=0,"-",((D6/G6)-1)*100)</f>
        <v>-47.972027972027973</v>
      </c>
      <c r="K6" s="7">
        <f>IF(H6=0,"-",((E6/H6)-1)*100)</f>
        <v>-11.111111111111116</v>
      </c>
      <c r="L6" s="7">
        <f>IF(I6=0,"-",((F6/I6)-1)*100)</f>
        <v>-48.441926345609062</v>
      </c>
      <c r="M6" s="8" t="s">
        <v>60</v>
      </c>
    </row>
    <row r="7" spans="1:13" s="8" customFormat="1" ht="15" customHeight="1" x14ac:dyDescent="0.25">
      <c r="A7" s="21"/>
      <c r="B7" s="23" t="s">
        <v>9</v>
      </c>
      <c r="C7" s="24"/>
      <c r="D7" s="5">
        <f>E7+F7</f>
        <v>129</v>
      </c>
      <c r="E7" s="5">
        <v>11</v>
      </c>
      <c r="F7" s="6">
        <v>118</v>
      </c>
      <c r="G7" s="5">
        <f>H7+I7</f>
        <v>333</v>
      </c>
      <c r="H7" s="5">
        <v>12</v>
      </c>
      <c r="I7" s="6">
        <v>321</v>
      </c>
      <c r="J7" s="7">
        <f>IF(G7=0,"-",((D7/G7)-1)*100)</f>
        <v>-61.261261261261254</v>
      </c>
      <c r="K7" s="7">
        <f>IF(H7=0,"-",((E7/H7)-1)*100)</f>
        <v>-8.3333333333333375</v>
      </c>
      <c r="L7" s="7">
        <f>IF(I7=0,"-",((F7/I7)-1)*100)</f>
        <v>-63.239875389408098</v>
      </c>
      <c r="M7" s="8" t="s">
        <v>60</v>
      </c>
    </row>
    <row r="8" spans="1:13" s="8" customFormat="1" ht="15" customHeight="1" x14ac:dyDescent="0.25">
      <c r="A8" s="21"/>
      <c r="B8" s="23" t="s">
        <v>10</v>
      </c>
      <c r="C8" s="24"/>
      <c r="D8" s="5">
        <f>E8+F8</f>
        <v>37</v>
      </c>
      <c r="E8" s="5">
        <v>0</v>
      </c>
      <c r="F8" s="6">
        <v>37</v>
      </c>
      <c r="G8" s="5">
        <f>H8+I8</f>
        <v>68</v>
      </c>
      <c r="H8" s="5">
        <v>0</v>
      </c>
      <c r="I8" s="6">
        <v>68</v>
      </c>
      <c r="J8" s="7">
        <f>IF(G8=0,"-",((D8/G8)-1)*100)</f>
        <v>-45.588235294117652</v>
      </c>
      <c r="K8" s="7" t="str">
        <f>IF(H8=0,"-",((E8/H8)-1)*100)</f>
        <v>-</v>
      </c>
      <c r="L8" s="7">
        <f>IF(I8=0,"-",((F8/I8)-1)*100)</f>
        <v>-45.588235294117652</v>
      </c>
      <c r="M8" s="8" t="s">
        <v>60</v>
      </c>
    </row>
    <row r="9" spans="1:13" s="8" customFormat="1" ht="15" customHeight="1" x14ac:dyDescent="0.25">
      <c r="A9" s="21"/>
      <c r="B9" s="23" t="s">
        <v>11</v>
      </c>
      <c r="C9" s="24"/>
      <c r="D9" s="5">
        <f>E9+F9</f>
        <v>34</v>
      </c>
      <c r="E9" s="5">
        <v>0</v>
      </c>
      <c r="F9" s="6">
        <v>34</v>
      </c>
      <c r="G9" s="5">
        <f>H9+I9</f>
        <v>44</v>
      </c>
      <c r="H9" s="5">
        <v>1</v>
      </c>
      <c r="I9" s="6">
        <v>43</v>
      </c>
      <c r="J9" s="7">
        <f>IF(G9=0,"-",((D9/G9)-1)*100)</f>
        <v>-22.72727272727273</v>
      </c>
      <c r="K9" s="7">
        <f>IF(H9=0,"-",((E9/H9)-1)*100)</f>
        <v>-100</v>
      </c>
      <c r="L9" s="7">
        <f>IF(I9=0,"-",((F9/I9)-1)*100)</f>
        <v>-20.93023255813954</v>
      </c>
      <c r="M9" s="8" t="s">
        <v>60</v>
      </c>
    </row>
    <row r="10" spans="1:13" s="8" customFormat="1" ht="15" customHeight="1" x14ac:dyDescent="0.25">
      <c r="A10" s="21"/>
      <c r="B10" s="20" t="s">
        <v>12</v>
      </c>
      <c r="C10" s="9" t="s">
        <v>30</v>
      </c>
      <c r="D10" s="5">
        <f>E10+F10</f>
        <v>170</v>
      </c>
      <c r="E10" s="5">
        <v>3</v>
      </c>
      <c r="F10" s="6">
        <v>167</v>
      </c>
      <c r="G10" s="5">
        <f>H10+I10</f>
        <v>353</v>
      </c>
      <c r="H10" s="5">
        <v>3</v>
      </c>
      <c r="I10" s="6">
        <v>350</v>
      </c>
      <c r="J10" s="7">
        <f>IF(G10=0,"-",((D10/G10)-1)*100)</f>
        <v>-51.841359773371096</v>
      </c>
      <c r="K10" s="7">
        <f>IF(H10=0,"-",((E10/H10)-1)*100)</f>
        <v>0</v>
      </c>
      <c r="L10" s="7">
        <f>IF(I10=0,"-",((F10/I10)-1)*100)</f>
        <v>-52.285714285714292</v>
      </c>
      <c r="M10" s="8" t="s">
        <v>60</v>
      </c>
    </row>
    <row r="11" spans="1:13" s="8" customFormat="1" ht="15" customHeight="1" x14ac:dyDescent="0.25">
      <c r="A11" s="21"/>
      <c r="B11" s="21"/>
      <c r="C11" s="16" t="s">
        <v>31</v>
      </c>
      <c r="D11" s="5">
        <f>E11+F11</f>
        <v>115</v>
      </c>
      <c r="E11" s="5">
        <v>1</v>
      </c>
      <c r="F11" s="6">
        <v>114</v>
      </c>
      <c r="G11" s="5">
        <f>H11+I11</f>
        <v>116</v>
      </c>
      <c r="H11" s="5">
        <v>4</v>
      </c>
      <c r="I11" s="6">
        <v>112</v>
      </c>
      <c r="J11" s="7">
        <f>IF(G11=0,"-",((D11/G11)-1)*100)</f>
        <v>-0.86206896551723755</v>
      </c>
      <c r="K11" s="7">
        <f>IF(H11=0,"-",((E11/H11)-1)*100)</f>
        <v>-75</v>
      </c>
      <c r="L11" s="7">
        <f>IF(I11=0,"-",((F11/I11)-1)*100)</f>
        <v>1.7857142857142794</v>
      </c>
      <c r="M11" s="8" t="s">
        <v>60</v>
      </c>
    </row>
    <row r="12" spans="1:13" s="8" customFormat="1" ht="15" customHeight="1" x14ac:dyDescent="0.25">
      <c r="A12" s="21"/>
      <c r="B12" s="21"/>
      <c r="C12" s="16" t="s">
        <v>32</v>
      </c>
      <c r="D12" s="5">
        <f>E12+F12</f>
        <v>484</v>
      </c>
      <c r="E12" s="5">
        <v>2</v>
      </c>
      <c r="F12" s="6">
        <v>482</v>
      </c>
      <c r="G12" s="5">
        <f>H12+I12</f>
        <v>779</v>
      </c>
      <c r="H12" s="5">
        <v>6</v>
      </c>
      <c r="I12" s="6">
        <v>773</v>
      </c>
      <c r="J12" s="7">
        <f>IF(G12=0,"-",((D12/G12)-1)*100)</f>
        <v>-37.869062901155324</v>
      </c>
      <c r="K12" s="7">
        <f>IF(H12=0,"-",((E12/H12)-1)*100)</f>
        <v>-66.666666666666671</v>
      </c>
      <c r="L12" s="7">
        <f>IF(I12=0,"-",((F12/I12)-1)*100)</f>
        <v>-37.645536869340233</v>
      </c>
      <c r="M12" s="8" t="s">
        <v>60</v>
      </c>
    </row>
    <row r="13" spans="1:13" s="8" customFormat="1" ht="15" customHeight="1" x14ac:dyDescent="0.25">
      <c r="A13" s="21"/>
      <c r="B13" s="21"/>
      <c r="C13" s="16" t="s">
        <v>33</v>
      </c>
      <c r="D13" s="5">
        <f>E13+F13</f>
        <v>412</v>
      </c>
      <c r="E13" s="5">
        <v>3</v>
      </c>
      <c r="F13" s="6">
        <v>409</v>
      </c>
      <c r="G13" s="5">
        <f>H13+I13</f>
        <v>608</v>
      </c>
      <c r="H13" s="5">
        <v>17</v>
      </c>
      <c r="I13" s="6">
        <v>591</v>
      </c>
      <c r="J13" s="7">
        <f>IF(G13=0,"-",((D13/G13)-1)*100)</f>
        <v>-32.23684210526315</v>
      </c>
      <c r="K13" s="7">
        <f>IF(H13=0,"-",((E13/H13)-1)*100)</f>
        <v>-82.35294117647058</v>
      </c>
      <c r="L13" s="7">
        <f>IF(I13=0,"-",((F13/I13)-1)*100)</f>
        <v>-30.795262267343482</v>
      </c>
      <c r="M13" s="8" t="s">
        <v>60</v>
      </c>
    </row>
    <row r="14" spans="1:13" s="8" customFormat="1" ht="15" customHeight="1" x14ac:dyDescent="0.25">
      <c r="A14" s="21"/>
      <c r="B14" s="21"/>
      <c r="C14" s="16" t="s">
        <v>34</v>
      </c>
      <c r="D14" s="5">
        <f>E14+F14</f>
        <v>38</v>
      </c>
      <c r="E14" s="5">
        <v>2</v>
      </c>
      <c r="F14" s="6">
        <v>36</v>
      </c>
      <c r="G14" s="5">
        <f>H14+I14</f>
        <v>323</v>
      </c>
      <c r="H14" s="5">
        <v>5</v>
      </c>
      <c r="I14" s="6">
        <v>318</v>
      </c>
      <c r="J14" s="7">
        <f>IF(G14=0,"-",((D14/G14)-1)*100)</f>
        <v>-88.235294117647058</v>
      </c>
      <c r="K14" s="7">
        <f>IF(H14=0,"-",((E14/H14)-1)*100)</f>
        <v>-60</v>
      </c>
      <c r="L14" s="7">
        <f>IF(I14=0,"-",((F14/I14)-1)*100)</f>
        <v>-88.679245283018872</v>
      </c>
      <c r="M14" s="8" t="s">
        <v>60</v>
      </c>
    </row>
    <row r="15" spans="1:13" s="8" customFormat="1" ht="15" customHeight="1" x14ac:dyDescent="0.25">
      <c r="A15" s="21"/>
      <c r="B15" s="21"/>
      <c r="C15" s="16" t="s">
        <v>35</v>
      </c>
      <c r="D15" s="5">
        <f>E15+F15</f>
        <v>85</v>
      </c>
      <c r="E15" s="5">
        <v>3</v>
      </c>
      <c r="F15" s="6">
        <v>82</v>
      </c>
      <c r="G15" s="5">
        <f>H15+I15</f>
        <v>3118</v>
      </c>
      <c r="H15" s="5">
        <v>26</v>
      </c>
      <c r="I15" s="6">
        <v>3092</v>
      </c>
      <c r="J15" s="7">
        <f>IF(G15=0,"-",((D15/G15)-1)*100)</f>
        <v>-97.273893521488134</v>
      </c>
      <c r="K15" s="7">
        <f>IF(H15=0,"-",((E15/H15)-1)*100)</f>
        <v>-88.461538461538453</v>
      </c>
      <c r="L15" s="7">
        <f>IF(I15=0,"-",((F15/I15)-1)*100)</f>
        <v>-97.347994825355755</v>
      </c>
      <c r="M15" s="8" t="s">
        <v>60</v>
      </c>
    </row>
    <row r="16" spans="1:13" s="8" customFormat="1" ht="15" customHeight="1" x14ac:dyDescent="0.25">
      <c r="A16" s="21"/>
      <c r="B16" s="21"/>
      <c r="C16" s="16" t="s">
        <v>36</v>
      </c>
      <c r="D16" s="5">
        <f>D17-D10-D11-D12-D13-D14-D15</f>
        <v>36</v>
      </c>
      <c r="E16" s="5">
        <f>E17-E10-E11-E12-E13-E14-E15</f>
        <v>3</v>
      </c>
      <c r="F16" s="5">
        <f>F17-F10-F11-F12-F13-F14-F15</f>
        <v>33</v>
      </c>
      <c r="G16" s="5">
        <f>G17-G10-G11-G12-G13-G14-G15</f>
        <v>89</v>
      </c>
      <c r="H16" s="5">
        <f>H17-H10-H11-H12-H13-H14-H15</f>
        <v>0</v>
      </c>
      <c r="I16" s="5">
        <f>I17-I10-I11-I12-I13-I14-I15</f>
        <v>89</v>
      </c>
      <c r="J16" s="7">
        <f>IF(G16=0,"-",((D16/G16)-1)*100)</f>
        <v>-59.550561797752813</v>
      </c>
      <c r="K16" s="7" t="str">
        <f>IF(H16=0,"-",((E16/H16)-1)*100)</f>
        <v>-</v>
      </c>
      <c r="L16" s="7">
        <f>IF(I16=0,"-",((F16/I16)-1)*100)</f>
        <v>-62.921348314606739</v>
      </c>
      <c r="M16" s="8" t="s">
        <v>60</v>
      </c>
    </row>
    <row r="17" spans="1:13" s="8" customFormat="1" ht="15" customHeight="1" x14ac:dyDescent="0.25">
      <c r="A17" s="21"/>
      <c r="B17" s="22"/>
      <c r="C17" s="16" t="s">
        <v>13</v>
      </c>
      <c r="D17" s="5">
        <f>E17+F17</f>
        <v>1340</v>
      </c>
      <c r="E17" s="5">
        <v>17</v>
      </c>
      <c r="F17" s="6">
        <v>1323</v>
      </c>
      <c r="G17" s="5">
        <f>H17+I17</f>
        <v>5386</v>
      </c>
      <c r="H17" s="5">
        <v>61</v>
      </c>
      <c r="I17" s="6">
        <v>5325</v>
      </c>
      <c r="J17" s="7">
        <f>IF(G17=0,"-",((D17/G17)-1)*100)</f>
        <v>-75.120683252877825</v>
      </c>
      <c r="K17" s="7">
        <f>IF(H17=0,"-",((E17/H17)-1)*100)</f>
        <v>-72.131147540983605</v>
      </c>
      <c r="L17" s="7">
        <f>IF(I17=0,"-",((F17/I17)-1)*100)</f>
        <v>-75.154929577464785</v>
      </c>
      <c r="M17" s="8" t="s">
        <v>60</v>
      </c>
    </row>
    <row r="18" spans="1:13" s="8" customFormat="1" ht="15" customHeight="1" x14ac:dyDescent="0.25">
      <c r="A18" s="21"/>
      <c r="B18" s="23" t="s">
        <v>14</v>
      </c>
      <c r="C18" s="24"/>
      <c r="D18" s="5">
        <f>D19-D4-D5-D6-D7-D8-D9-D17</f>
        <v>9</v>
      </c>
      <c r="E18" s="5">
        <f>E19-E4-E5-E6-E7-E8-E9-E17</f>
        <v>1</v>
      </c>
      <c r="F18" s="5">
        <f>F19-F4-F5-F6-F7-F8-F9-F17</f>
        <v>8</v>
      </c>
      <c r="G18" s="5">
        <f>G19-G4-G5-G6-G7-G8-G9-G17</f>
        <v>29</v>
      </c>
      <c r="H18" s="5">
        <f>H19-H4-H5-H6-H7-H8-H9-H17</f>
        <v>0</v>
      </c>
      <c r="I18" s="5">
        <f>I19-I4-I5-I6-I7-I8-I9-I17</f>
        <v>29</v>
      </c>
      <c r="J18" s="7">
        <f>IF(G18=0,"-",((D18/G18)-1)*100)</f>
        <v>-68.965517241379317</v>
      </c>
      <c r="K18" s="7" t="str">
        <f>IF(H18=0,"-",((E18/H18)-1)*100)</f>
        <v>-</v>
      </c>
      <c r="L18" s="7">
        <f>IF(I18=0,"-",((F18/I18)-1)*100)</f>
        <v>-72.41379310344827</v>
      </c>
      <c r="M18" s="8" t="s">
        <v>60</v>
      </c>
    </row>
    <row r="19" spans="1:13" s="8" customFormat="1" ht="15" customHeight="1" x14ac:dyDescent="0.25">
      <c r="A19" s="22"/>
      <c r="B19" s="23" t="s">
        <v>15</v>
      </c>
      <c r="C19" s="24"/>
      <c r="D19" s="5">
        <f>E19+F19</f>
        <v>3064</v>
      </c>
      <c r="E19" s="5">
        <v>1179</v>
      </c>
      <c r="F19" s="6">
        <v>1885</v>
      </c>
      <c r="G19" s="5">
        <f>H19+I19</f>
        <v>9301</v>
      </c>
      <c r="H19" s="5">
        <v>2754</v>
      </c>
      <c r="I19" s="6">
        <v>6547</v>
      </c>
      <c r="J19" s="7">
        <f>IF(G19=0,"-",((D19/G19)-1)*100)</f>
        <v>-67.057305666057403</v>
      </c>
      <c r="K19" s="7">
        <f>IF(H19=0,"-",((E19/H19)-1)*100)</f>
        <v>-57.189542483660126</v>
      </c>
      <c r="L19" s="7">
        <f>IF(I19=0,"-",((F19/I19)-1)*100)</f>
        <v>-71.208186955857641</v>
      </c>
      <c r="M19" s="8" t="s">
        <v>60</v>
      </c>
    </row>
    <row r="20" spans="1:13" s="8" customFormat="1" ht="15" customHeight="1" x14ac:dyDescent="0.25">
      <c r="A20" s="20" t="s">
        <v>16</v>
      </c>
      <c r="B20" s="23" t="s">
        <v>37</v>
      </c>
      <c r="C20" s="24"/>
      <c r="D20" s="5">
        <f>E20+F20</f>
        <v>65</v>
      </c>
      <c r="E20" s="5">
        <v>7</v>
      </c>
      <c r="F20" s="6">
        <v>58</v>
      </c>
      <c r="G20" s="5">
        <f>H20+I20</f>
        <v>119</v>
      </c>
      <c r="H20" s="5">
        <v>13</v>
      </c>
      <c r="I20" s="6">
        <v>106</v>
      </c>
      <c r="J20" s="7">
        <f>IF(G20=0,"-",((D20/G20)-1)*100)</f>
        <v>-45.378151260504204</v>
      </c>
      <c r="K20" s="7">
        <f>IF(H20=0,"-",((E20/H20)-1)*100)</f>
        <v>-46.153846153846153</v>
      </c>
      <c r="L20" s="7">
        <f>IF(I20=0,"-",((F20/I20)-1)*100)</f>
        <v>-45.283018867924532</v>
      </c>
      <c r="M20" s="8" t="s">
        <v>60</v>
      </c>
    </row>
    <row r="21" spans="1:13" s="8" customFormat="1" ht="15" customHeight="1" x14ac:dyDescent="0.25">
      <c r="A21" s="21"/>
      <c r="B21" s="23" t="s">
        <v>38</v>
      </c>
      <c r="C21" s="24"/>
      <c r="D21" s="5">
        <f>E21+F21</f>
        <v>1235</v>
      </c>
      <c r="E21" s="5">
        <v>150</v>
      </c>
      <c r="F21" s="6">
        <v>1085</v>
      </c>
      <c r="G21" s="5">
        <f>H21+I21</f>
        <v>1070</v>
      </c>
      <c r="H21" s="5">
        <v>216</v>
      </c>
      <c r="I21" s="6">
        <v>854</v>
      </c>
      <c r="J21" s="7">
        <f>IF(G21=0,"-",((D21/G21)-1)*100)</f>
        <v>15.420560747663558</v>
      </c>
      <c r="K21" s="7">
        <f>IF(H21=0,"-",((E21/H21)-1)*100)</f>
        <v>-30.555555555555557</v>
      </c>
      <c r="L21" s="7">
        <f>IF(I21=0,"-",((F21/I21)-1)*100)</f>
        <v>27.04918032786885</v>
      </c>
      <c r="M21" s="8" t="s">
        <v>60</v>
      </c>
    </row>
    <row r="22" spans="1:13" s="8" customFormat="1" ht="15" customHeight="1" x14ac:dyDescent="0.25">
      <c r="A22" s="21"/>
      <c r="B22" s="23" t="s">
        <v>39</v>
      </c>
      <c r="C22" s="24"/>
      <c r="D22" s="5">
        <f>E22+F22</f>
        <v>5</v>
      </c>
      <c r="E22" s="5">
        <v>2</v>
      </c>
      <c r="F22" s="6">
        <v>3</v>
      </c>
      <c r="G22" s="5">
        <f>H22+I22</f>
        <v>12</v>
      </c>
      <c r="H22" s="5">
        <v>0</v>
      </c>
      <c r="I22" s="6">
        <v>12</v>
      </c>
      <c r="J22" s="7">
        <f>IF(G22=0,"-",((D22/G22)-1)*100)</f>
        <v>-58.333333333333329</v>
      </c>
      <c r="K22" s="7" t="str">
        <f>IF(H22=0,"-",((E22/H22)-1)*100)</f>
        <v>-</v>
      </c>
      <c r="L22" s="7">
        <f>IF(I22=0,"-",((F22/I22)-1)*100)</f>
        <v>-75</v>
      </c>
      <c r="M22" s="8" t="s">
        <v>60</v>
      </c>
    </row>
    <row r="23" spans="1:13" s="8" customFormat="1" ht="15" customHeight="1" x14ac:dyDescent="0.25">
      <c r="A23" s="21"/>
      <c r="B23" s="23" t="s">
        <v>40</v>
      </c>
      <c r="C23" s="24"/>
      <c r="D23" s="5">
        <f>E23+F23</f>
        <v>9</v>
      </c>
      <c r="E23" s="5">
        <v>3</v>
      </c>
      <c r="F23" s="6">
        <v>6</v>
      </c>
      <c r="G23" s="5">
        <f>H23+I23</f>
        <v>20</v>
      </c>
      <c r="H23" s="5">
        <v>0</v>
      </c>
      <c r="I23" s="6">
        <v>20</v>
      </c>
      <c r="J23" s="7">
        <f>IF(G23=0,"-",((D23/G23)-1)*100)</f>
        <v>-55.000000000000007</v>
      </c>
      <c r="K23" s="7" t="str">
        <f>IF(H23=0,"-",((E23/H23)-1)*100)</f>
        <v>-</v>
      </c>
      <c r="L23" s="7">
        <f>IF(I23=0,"-",((F23/I23)-1)*100)</f>
        <v>-70</v>
      </c>
      <c r="M23" s="8" t="s">
        <v>60</v>
      </c>
    </row>
    <row r="24" spans="1:13" s="8" customFormat="1" ht="15" customHeight="1" x14ac:dyDescent="0.25">
      <c r="A24" s="21"/>
      <c r="B24" s="23" t="s">
        <v>41</v>
      </c>
      <c r="C24" s="24"/>
      <c r="D24" s="5">
        <f>E24+F24</f>
        <v>6</v>
      </c>
      <c r="E24" s="5">
        <v>4</v>
      </c>
      <c r="F24" s="6">
        <v>2</v>
      </c>
      <c r="G24" s="5">
        <f>H24+I24</f>
        <v>1</v>
      </c>
      <c r="H24" s="5">
        <v>0</v>
      </c>
      <c r="I24" s="6">
        <v>1</v>
      </c>
      <c r="J24" s="7">
        <f>IF(G24=0,"-",((D24/G24)-1)*100)</f>
        <v>500</v>
      </c>
      <c r="K24" s="7" t="str">
        <f>IF(H24=0,"-",((E24/H24)-1)*100)</f>
        <v>-</v>
      </c>
      <c r="L24" s="7">
        <f>IF(I24=0,"-",((F24/I24)-1)*100)</f>
        <v>100</v>
      </c>
      <c r="M24" s="8" t="s">
        <v>60</v>
      </c>
    </row>
    <row r="25" spans="1:13" s="8" customFormat="1" ht="15" customHeight="1" x14ac:dyDescent="0.25">
      <c r="A25" s="21"/>
      <c r="B25" s="23" t="s">
        <v>17</v>
      </c>
      <c r="C25" s="24"/>
      <c r="D25" s="5">
        <f>D26-D20-D21-D22-D23-D24</f>
        <v>43</v>
      </c>
      <c r="E25" s="5">
        <f>E26-E20-E21-E22-E23-E24</f>
        <v>2</v>
      </c>
      <c r="F25" s="5">
        <f>F26-F20-F21-F22-F23-F24</f>
        <v>41</v>
      </c>
      <c r="G25" s="5">
        <f>G26-G20-G21-G22-G23-G24</f>
        <v>19</v>
      </c>
      <c r="H25" s="5">
        <f>H26-H20-H21-H22-H23-H24</f>
        <v>2</v>
      </c>
      <c r="I25" s="5">
        <f>I26-I20-I21-I22-I23-I24</f>
        <v>17</v>
      </c>
      <c r="J25" s="7">
        <f>IF(G25=0,"-",((D25/G25)-1)*100)</f>
        <v>126.31578947368421</v>
      </c>
      <c r="K25" s="7">
        <f>IF(H25=0,"-",((E25/H25)-1)*100)</f>
        <v>0</v>
      </c>
      <c r="L25" s="7">
        <f>IF(I25=0,"-",((F25/I25)-1)*100)</f>
        <v>141.17647058823528</v>
      </c>
      <c r="M25" s="8" t="s">
        <v>60</v>
      </c>
    </row>
    <row r="26" spans="1:13" s="8" customFormat="1" ht="15" customHeight="1" x14ac:dyDescent="0.25">
      <c r="A26" s="22"/>
      <c r="B26" s="23" t="s">
        <v>18</v>
      </c>
      <c r="C26" s="24"/>
      <c r="D26" s="5">
        <f>E26+F26</f>
        <v>1363</v>
      </c>
      <c r="E26" s="5">
        <v>168</v>
      </c>
      <c r="F26" s="6">
        <v>1195</v>
      </c>
      <c r="G26" s="5">
        <f>H26+I26</f>
        <v>1241</v>
      </c>
      <c r="H26" s="5">
        <v>231</v>
      </c>
      <c r="I26" s="6">
        <v>1010</v>
      </c>
      <c r="J26" s="7">
        <f>IF(G26=0,"-",((D26/G26)-1)*100)</f>
        <v>9.8307816277195759</v>
      </c>
      <c r="K26" s="7">
        <f>IF(H26=0,"-",((E26/H26)-1)*100)</f>
        <v>-27.27272727272727</v>
      </c>
      <c r="L26" s="7">
        <f>IF(I26=0,"-",((F26/I26)-1)*100)</f>
        <v>18.31683168316831</v>
      </c>
      <c r="M26" s="8" t="s">
        <v>60</v>
      </c>
    </row>
    <row r="27" spans="1:13" s="8" customFormat="1" ht="15" customHeight="1" x14ac:dyDescent="0.25">
      <c r="A27" s="20" t="s">
        <v>19</v>
      </c>
      <c r="B27" s="23" t="s">
        <v>42</v>
      </c>
      <c r="C27" s="24"/>
      <c r="D27" s="5">
        <f>E27+F27</f>
        <v>57</v>
      </c>
      <c r="E27" s="5">
        <v>4</v>
      </c>
      <c r="F27" s="6">
        <v>53</v>
      </c>
      <c r="G27" s="5">
        <f>H27+I27</f>
        <v>62</v>
      </c>
      <c r="H27" s="5">
        <v>0</v>
      </c>
      <c r="I27" s="6">
        <v>62</v>
      </c>
      <c r="J27" s="7">
        <f>IF(G27=0,"-",((D27/G27)-1)*100)</f>
        <v>-8.0645161290322616</v>
      </c>
      <c r="K27" s="7" t="str">
        <f>IF(H27=0,"-",((E27/H27)-1)*100)</f>
        <v>-</v>
      </c>
      <c r="L27" s="7">
        <f>IF(I27=0,"-",((F27/I27)-1)*100)</f>
        <v>-14.516129032258062</v>
      </c>
      <c r="M27" s="8" t="s">
        <v>60</v>
      </c>
    </row>
    <row r="28" spans="1:13" s="8" customFormat="1" ht="15" customHeight="1" x14ac:dyDescent="0.25">
      <c r="A28" s="21"/>
      <c r="B28" s="23" t="s">
        <v>43</v>
      </c>
      <c r="C28" s="24"/>
      <c r="D28" s="5">
        <f>E28+F28</f>
        <v>110</v>
      </c>
      <c r="E28" s="5">
        <v>6</v>
      </c>
      <c r="F28" s="6">
        <v>104</v>
      </c>
      <c r="G28" s="5">
        <f>H28+I28</f>
        <v>95</v>
      </c>
      <c r="H28" s="5">
        <v>6</v>
      </c>
      <c r="I28" s="6">
        <v>89</v>
      </c>
      <c r="J28" s="7">
        <f>IF(G28=0,"-",((D28/G28)-1)*100)</f>
        <v>15.789473684210531</v>
      </c>
      <c r="K28" s="7">
        <f>IF(H28=0,"-",((E28/H28)-1)*100)</f>
        <v>0</v>
      </c>
      <c r="L28" s="7">
        <f>IF(I28=0,"-",((F28/I28)-1)*100)</f>
        <v>16.853932584269661</v>
      </c>
      <c r="M28" s="8" t="s">
        <v>60</v>
      </c>
    </row>
    <row r="29" spans="1:13" s="8" customFormat="1" ht="15" customHeight="1" x14ac:dyDescent="0.25">
      <c r="A29" s="21"/>
      <c r="B29" s="23" t="s">
        <v>44</v>
      </c>
      <c r="C29" s="24"/>
      <c r="D29" s="5">
        <f>E29+F29</f>
        <v>114</v>
      </c>
      <c r="E29" s="5">
        <v>2</v>
      </c>
      <c r="F29" s="6">
        <v>112</v>
      </c>
      <c r="G29" s="5">
        <f>H29+I29</f>
        <v>122</v>
      </c>
      <c r="H29" s="5">
        <v>7</v>
      </c>
      <c r="I29" s="6">
        <v>115</v>
      </c>
      <c r="J29" s="7">
        <f>IF(G29=0,"-",((D29/G29)-1)*100)</f>
        <v>-6.5573770491803245</v>
      </c>
      <c r="K29" s="7">
        <f>IF(H29=0,"-",((E29/H29)-1)*100)</f>
        <v>-71.428571428571431</v>
      </c>
      <c r="L29" s="7">
        <f>IF(I29=0,"-",((F29/I29)-1)*100)</f>
        <v>-2.6086956521739091</v>
      </c>
      <c r="M29" s="8" t="s">
        <v>60</v>
      </c>
    </row>
    <row r="30" spans="1:13" s="8" customFormat="1" ht="15" customHeight="1" x14ac:dyDescent="0.25">
      <c r="A30" s="21"/>
      <c r="B30" s="23" t="s">
        <v>45</v>
      </c>
      <c r="C30" s="24"/>
      <c r="D30" s="5">
        <f>E30+F30</f>
        <v>24</v>
      </c>
      <c r="E30" s="5">
        <v>0</v>
      </c>
      <c r="F30" s="6">
        <v>24</v>
      </c>
      <c r="G30" s="5">
        <f>H30+I30</f>
        <v>32</v>
      </c>
      <c r="H30" s="5">
        <v>1</v>
      </c>
      <c r="I30" s="6">
        <v>31</v>
      </c>
      <c r="J30" s="7">
        <f>IF(G30=0,"-",((D30/G30)-1)*100)</f>
        <v>-25</v>
      </c>
      <c r="K30" s="7">
        <f>IF(H30=0,"-",((E30/H30)-1)*100)</f>
        <v>-100</v>
      </c>
      <c r="L30" s="7">
        <f>IF(I30=0,"-",((F30/I30)-1)*100)</f>
        <v>-22.580645161290324</v>
      </c>
      <c r="M30" s="8" t="s">
        <v>60</v>
      </c>
    </row>
    <row r="31" spans="1:13" s="8" customFormat="1" ht="15" customHeight="1" x14ac:dyDescent="0.25">
      <c r="A31" s="21"/>
      <c r="B31" s="23" t="s">
        <v>46</v>
      </c>
      <c r="C31" s="24"/>
      <c r="D31" s="5">
        <f>E31+F31</f>
        <v>95</v>
      </c>
      <c r="E31" s="5">
        <v>2</v>
      </c>
      <c r="F31" s="6">
        <v>93</v>
      </c>
      <c r="G31" s="5">
        <f>H31+I31</f>
        <v>142</v>
      </c>
      <c r="H31" s="5">
        <v>2</v>
      </c>
      <c r="I31" s="6">
        <v>140</v>
      </c>
      <c r="J31" s="7">
        <f>IF(G31=0,"-",((D31/G31)-1)*100)</f>
        <v>-33.098591549295776</v>
      </c>
      <c r="K31" s="7">
        <f>IF(H31=0,"-",((E31/H31)-1)*100)</f>
        <v>0</v>
      </c>
      <c r="L31" s="7">
        <f>IF(I31=0,"-",((F31/I31)-1)*100)</f>
        <v>-33.571428571428577</v>
      </c>
      <c r="M31" s="8" t="s">
        <v>60</v>
      </c>
    </row>
    <row r="32" spans="1:13" s="8" customFormat="1" ht="15" customHeight="1" x14ac:dyDescent="0.25">
      <c r="A32" s="21"/>
      <c r="B32" s="23" t="s">
        <v>47</v>
      </c>
      <c r="C32" s="24"/>
      <c r="D32" s="5">
        <f>E32+F32</f>
        <v>18</v>
      </c>
      <c r="E32" s="5">
        <v>1</v>
      </c>
      <c r="F32" s="6">
        <v>17</v>
      </c>
      <c r="G32" s="5">
        <f>H32+I32</f>
        <v>14</v>
      </c>
      <c r="H32" s="5">
        <v>5</v>
      </c>
      <c r="I32" s="6">
        <v>9</v>
      </c>
      <c r="J32" s="7">
        <f>IF(G32=0,"-",((D32/G32)-1)*100)</f>
        <v>28.57142857142858</v>
      </c>
      <c r="K32" s="7">
        <f>IF(H32=0,"-",((E32/H32)-1)*100)</f>
        <v>-80</v>
      </c>
      <c r="L32" s="7">
        <f>IF(I32=0,"-",((F32/I32)-1)*100)</f>
        <v>88.888888888888886</v>
      </c>
      <c r="M32" s="8" t="s">
        <v>60</v>
      </c>
    </row>
    <row r="33" spans="1:13" s="8" customFormat="1" ht="15" customHeight="1" x14ac:dyDescent="0.25">
      <c r="A33" s="21"/>
      <c r="B33" s="23" t="s">
        <v>48</v>
      </c>
      <c r="C33" s="24"/>
      <c r="D33" s="5">
        <f>E33+F33</f>
        <v>25</v>
      </c>
      <c r="E33" s="5">
        <v>0</v>
      </c>
      <c r="F33" s="6">
        <v>25</v>
      </c>
      <c r="G33" s="5">
        <f>H33+I33</f>
        <v>49</v>
      </c>
      <c r="H33" s="5">
        <v>0</v>
      </c>
      <c r="I33" s="6">
        <v>49</v>
      </c>
      <c r="J33" s="7">
        <f>IF(G33=0,"-",((D33/G33)-1)*100)</f>
        <v>-48.979591836734691</v>
      </c>
      <c r="K33" s="7" t="str">
        <f>IF(H33=0,"-",((E33/H33)-1)*100)</f>
        <v>-</v>
      </c>
      <c r="L33" s="7">
        <f>IF(I33=0,"-",((F33/I33)-1)*100)</f>
        <v>-48.979591836734691</v>
      </c>
      <c r="M33" s="8" t="s">
        <v>60</v>
      </c>
    </row>
    <row r="34" spans="1:13" s="8" customFormat="1" ht="15" customHeight="1" x14ac:dyDescent="0.25">
      <c r="A34" s="21"/>
      <c r="B34" s="23" t="s">
        <v>49</v>
      </c>
      <c r="C34" s="24"/>
      <c r="D34" s="5">
        <f>E34+F34</f>
        <v>136</v>
      </c>
      <c r="E34" s="5">
        <v>8</v>
      </c>
      <c r="F34" s="6">
        <v>128</v>
      </c>
      <c r="G34" s="5">
        <f>H34+I34</f>
        <v>259</v>
      </c>
      <c r="H34" s="5">
        <v>22</v>
      </c>
      <c r="I34" s="6">
        <v>237</v>
      </c>
      <c r="J34" s="7">
        <f>IF(G34=0,"-",((D34/G34)-1)*100)</f>
        <v>-47.490347490347496</v>
      </c>
      <c r="K34" s="7">
        <f>IF(H34=0,"-",((E34/H34)-1)*100)</f>
        <v>-63.636363636363633</v>
      </c>
      <c r="L34" s="7">
        <f>IF(I34=0,"-",((F34/I34)-1)*100)</f>
        <v>-45.991561181434605</v>
      </c>
      <c r="M34" s="8" t="s">
        <v>60</v>
      </c>
    </row>
    <row r="35" spans="1:13" s="8" customFormat="1" ht="15" customHeight="1" x14ac:dyDescent="0.25">
      <c r="A35" s="21"/>
      <c r="B35" s="23" t="s">
        <v>50</v>
      </c>
      <c r="C35" s="24"/>
      <c r="D35" s="5">
        <f>E35+F35</f>
        <v>17</v>
      </c>
      <c r="E35" s="5">
        <v>1</v>
      </c>
      <c r="F35" s="6">
        <v>16</v>
      </c>
      <c r="G35" s="5">
        <f>H35+I35</f>
        <v>15</v>
      </c>
      <c r="H35" s="5">
        <v>1</v>
      </c>
      <c r="I35" s="6">
        <v>14</v>
      </c>
      <c r="J35" s="7">
        <f>IF(G35=0,"-",((D35/G35)-1)*100)</f>
        <v>13.33333333333333</v>
      </c>
      <c r="K35" s="7">
        <f>IF(H35=0,"-",((E35/H35)-1)*100)</f>
        <v>0</v>
      </c>
      <c r="L35" s="7">
        <f>IF(I35=0,"-",((F35/I35)-1)*100)</f>
        <v>14.285714285714279</v>
      </c>
      <c r="M35" s="8" t="s">
        <v>60</v>
      </c>
    </row>
    <row r="36" spans="1:13" s="8" customFormat="1" ht="15" customHeight="1" x14ac:dyDescent="0.25">
      <c r="A36" s="21"/>
      <c r="B36" s="23" t="s">
        <v>51</v>
      </c>
      <c r="C36" s="24"/>
      <c r="D36" s="5">
        <f>E36+F36</f>
        <v>4</v>
      </c>
      <c r="E36" s="5">
        <v>0</v>
      </c>
      <c r="F36" s="6">
        <v>4</v>
      </c>
      <c r="G36" s="5">
        <f>H36+I36</f>
        <v>1</v>
      </c>
      <c r="H36" s="5">
        <v>0</v>
      </c>
      <c r="I36" s="6">
        <v>1</v>
      </c>
      <c r="J36" s="7">
        <f>IF(G36=0,"-",((D36/G36)-1)*100)</f>
        <v>300</v>
      </c>
      <c r="K36" s="7" t="str">
        <f>IF(H36=0,"-",((E36/H36)-1)*100)</f>
        <v>-</v>
      </c>
      <c r="L36" s="7">
        <f>IF(I36=0,"-",((F36/I36)-1)*100)</f>
        <v>300</v>
      </c>
      <c r="M36" s="8" t="s">
        <v>60</v>
      </c>
    </row>
    <row r="37" spans="1:13" s="8" customFormat="1" ht="15" customHeight="1" x14ac:dyDescent="0.25">
      <c r="A37" s="21"/>
      <c r="B37" s="23" t="s">
        <v>52</v>
      </c>
      <c r="C37" s="24"/>
      <c r="D37" s="5">
        <f>E37+F37</f>
        <v>29</v>
      </c>
      <c r="E37" s="5">
        <v>0</v>
      </c>
      <c r="F37" s="6">
        <v>29</v>
      </c>
      <c r="G37" s="5">
        <f>H37+I37</f>
        <v>24</v>
      </c>
      <c r="H37" s="5">
        <v>1</v>
      </c>
      <c r="I37" s="6">
        <v>23</v>
      </c>
      <c r="J37" s="7">
        <f>IF(G37=0,"-",((D37/G37)-1)*100)</f>
        <v>20.833333333333325</v>
      </c>
      <c r="K37" s="7">
        <f>IF(H37=0,"-",((E37/H37)-1)*100)</f>
        <v>-100</v>
      </c>
      <c r="L37" s="7">
        <f>IF(I37=0,"-",((F37/I37)-1)*100)</f>
        <v>26.086956521739136</v>
      </c>
      <c r="M37" s="8" t="s">
        <v>60</v>
      </c>
    </row>
    <row r="38" spans="1:13" s="8" customFormat="1" ht="15" customHeight="1" x14ac:dyDescent="0.25">
      <c r="A38" s="21"/>
      <c r="B38" s="23" t="s">
        <v>53</v>
      </c>
      <c r="C38" s="24"/>
      <c r="D38" s="5">
        <f>E38+F38</f>
        <v>37</v>
      </c>
      <c r="E38" s="5">
        <v>4</v>
      </c>
      <c r="F38" s="6">
        <v>33</v>
      </c>
      <c r="G38" s="5">
        <f>H38+I38</f>
        <v>16</v>
      </c>
      <c r="H38" s="5">
        <v>0</v>
      </c>
      <c r="I38" s="6">
        <v>16</v>
      </c>
      <c r="J38" s="7">
        <f>IF(G38=0,"-",((D38/G38)-1)*100)</f>
        <v>131.25</v>
      </c>
      <c r="K38" s="7" t="str">
        <f>IF(H38=0,"-",((E38/H38)-1)*100)</f>
        <v>-</v>
      </c>
      <c r="L38" s="7">
        <f>IF(I38=0,"-",((F38/I38)-1)*100)</f>
        <v>106.25</v>
      </c>
      <c r="M38" s="8" t="s">
        <v>60</v>
      </c>
    </row>
    <row r="39" spans="1:13" s="8" customFormat="1" ht="15" customHeight="1" x14ac:dyDescent="0.25">
      <c r="A39" s="21"/>
      <c r="B39" s="23" t="s">
        <v>20</v>
      </c>
      <c r="C39" s="24"/>
      <c r="D39" s="5">
        <f>D40-D27-D28-D29-D30-D31-D32-D33-D34-D35-D36-D37-D38</f>
        <v>247</v>
      </c>
      <c r="E39" s="5">
        <f>E40-E27-E28-E29-E30-E31-E32-E33-E34-E35-E36-E37-E38</f>
        <v>2</v>
      </c>
      <c r="F39" s="5">
        <f>F40-F27-F28-F29-F30-F31-F32-F33-F34-F35-F36-F37-F38</f>
        <v>245</v>
      </c>
      <c r="G39" s="5">
        <f>G40-G27-G28-G29-G30-G31-G32-G33-G34-G35-G36-G37-G38</f>
        <v>225</v>
      </c>
      <c r="H39" s="5">
        <f>H40-H27-H28-H29-H30-H31-H32-H33-H34-H35-H36-H37-H38</f>
        <v>1</v>
      </c>
      <c r="I39" s="5">
        <f>I40-I27-I28-I29-I30-I31-I32-I33-I34-I35-I36-I37-I38</f>
        <v>224</v>
      </c>
      <c r="J39" s="7">
        <f>IF(G39=0,"-",((D39/G39)-1)*100)</f>
        <v>9.777777777777775</v>
      </c>
      <c r="K39" s="7">
        <f>IF(H39=0,"-",((E39/H39)-1)*100)</f>
        <v>100</v>
      </c>
      <c r="L39" s="7">
        <f>IF(I39=0,"-",((F39/I39)-1)*100)</f>
        <v>9.375</v>
      </c>
      <c r="M39" s="8" t="s">
        <v>60</v>
      </c>
    </row>
    <row r="40" spans="1:13" s="8" customFormat="1" ht="15" customHeight="1" x14ac:dyDescent="0.25">
      <c r="A40" s="22"/>
      <c r="B40" s="23" t="s">
        <v>21</v>
      </c>
      <c r="C40" s="24"/>
      <c r="D40" s="5">
        <f>E40+F40</f>
        <v>913</v>
      </c>
      <c r="E40" s="5">
        <v>30</v>
      </c>
      <c r="F40" s="6">
        <v>883</v>
      </c>
      <c r="G40" s="5">
        <f>H40+I40</f>
        <v>1056</v>
      </c>
      <c r="H40" s="5">
        <v>46</v>
      </c>
      <c r="I40" s="6">
        <v>1010</v>
      </c>
      <c r="J40" s="7">
        <f>IF(G40=0,"-",((D40/G40)-1)*100)</f>
        <v>-13.541666666666663</v>
      </c>
      <c r="K40" s="7">
        <f>IF(H40=0,"-",((E40/H40)-1)*100)</f>
        <v>-34.782608695652172</v>
      </c>
      <c r="L40" s="7">
        <f>IF(I40=0,"-",((F40/I40)-1)*100)</f>
        <v>-12.574257425742575</v>
      </c>
      <c r="M40" s="8" t="s">
        <v>60</v>
      </c>
    </row>
    <row r="41" spans="1:13" s="8" customFormat="1" ht="15" customHeight="1" x14ac:dyDescent="0.25">
      <c r="A41" s="20" t="s">
        <v>22</v>
      </c>
      <c r="B41" s="23" t="s">
        <v>54</v>
      </c>
      <c r="C41" s="24"/>
      <c r="D41" s="5">
        <f>E41+F41</f>
        <v>31</v>
      </c>
      <c r="E41" s="5">
        <v>4</v>
      </c>
      <c r="F41" s="6">
        <v>27</v>
      </c>
      <c r="G41" s="5">
        <f>H41+I41</f>
        <v>52</v>
      </c>
      <c r="H41" s="5">
        <v>5</v>
      </c>
      <c r="I41" s="6">
        <v>47</v>
      </c>
      <c r="J41" s="7">
        <f>IF(G41=0,"-",((D41/G41)-1)*100)</f>
        <v>-40.384615384615387</v>
      </c>
      <c r="K41" s="7">
        <f>IF(H41=0,"-",((E41/H41)-1)*100)</f>
        <v>-19.999999999999996</v>
      </c>
      <c r="L41" s="7">
        <f>IF(I41=0,"-",((F41/I41)-1)*100)</f>
        <v>-42.553191489361694</v>
      </c>
      <c r="M41" s="8" t="s">
        <v>60</v>
      </c>
    </row>
    <row r="42" spans="1:13" s="8" customFormat="1" ht="15" customHeight="1" x14ac:dyDescent="0.25">
      <c r="A42" s="21"/>
      <c r="B42" s="23" t="s">
        <v>55</v>
      </c>
      <c r="C42" s="24"/>
      <c r="D42" s="5">
        <f>E42+F42</f>
        <v>6</v>
      </c>
      <c r="E42" s="5">
        <v>1</v>
      </c>
      <c r="F42" s="6">
        <v>5</v>
      </c>
      <c r="G42" s="5">
        <f>H42+I42</f>
        <v>18</v>
      </c>
      <c r="H42" s="5">
        <v>0</v>
      </c>
      <c r="I42" s="6">
        <v>18</v>
      </c>
      <c r="J42" s="7">
        <f>IF(G42=0,"-",((D42/G42)-1)*100)</f>
        <v>-66.666666666666671</v>
      </c>
      <c r="K42" s="7" t="str">
        <f>IF(H42=0,"-",((E42/H42)-1)*100)</f>
        <v>-</v>
      </c>
      <c r="L42" s="7">
        <f>IF(I42=0,"-",((F42/I42)-1)*100)</f>
        <v>-72.222222222222214</v>
      </c>
      <c r="M42" s="8" t="s">
        <v>60</v>
      </c>
    </row>
    <row r="43" spans="1:13" s="8" customFormat="1" ht="15" customHeight="1" x14ac:dyDescent="0.25">
      <c r="A43" s="21"/>
      <c r="B43" s="23" t="s">
        <v>23</v>
      </c>
      <c r="C43" s="24"/>
      <c r="D43" s="5">
        <f>D44-D41-D42</f>
        <v>2</v>
      </c>
      <c r="E43" s="5">
        <f>E44-E41-E42</f>
        <v>0</v>
      </c>
      <c r="F43" s="5">
        <f>F44-F41-F42</f>
        <v>2</v>
      </c>
      <c r="G43" s="5">
        <f>G44-G41-G42</f>
        <v>16</v>
      </c>
      <c r="H43" s="5">
        <f>H44-H41-H42</f>
        <v>3</v>
      </c>
      <c r="I43" s="5">
        <f>I44-I41-I42</f>
        <v>13</v>
      </c>
      <c r="J43" s="7">
        <f>IF(G43=0,"-",((D43/G43)-1)*100)</f>
        <v>-87.5</v>
      </c>
      <c r="K43" s="7">
        <f>IF(H43=0,"-",((E43/H43)-1)*100)</f>
        <v>-100</v>
      </c>
      <c r="L43" s="7">
        <f>IF(I43=0,"-",((F43/I43)-1)*100)</f>
        <v>-84.615384615384613</v>
      </c>
      <c r="M43" s="8" t="s">
        <v>60</v>
      </c>
    </row>
    <row r="44" spans="1:13" s="8" customFormat="1" ht="15" customHeight="1" x14ac:dyDescent="0.25">
      <c r="A44" s="22"/>
      <c r="B44" s="23" t="s">
        <v>24</v>
      </c>
      <c r="C44" s="24"/>
      <c r="D44" s="5">
        <f>E44+F44</f>
        <v>39</v>
      </c>
      <c r="E44" s="5">
        <v>5</v>
      </c>
      <c r="F44" s="6">
        <v>34</v>
      </c>
      <c r="G44" s="5">
        <f>H44+I44</f>
        <v>86</v>
      </c>
      <c r="H44" s="5">
        <v>8</v>
      </c>
      <c r="I44" s="6">
        <v>78</v>
      </c>
      <c r="J44" s="7">
        <f>IF(G44=0,"-",((D44/G44)-1)*100)</f>
        <v>-54.651162790697683</v>
      </c>
      <c r="K44" s="7">
        <f>IF(H44=0,"-",((E44/H44)-1)*100)</f>
        <v>-37.5</v>
      </c>
      <c r="L44" s="7">
        <f>IF(I44=0,"-",((F44/I44)-1)*100)</f>
        <v>-56.410256410256409</v>
      </c>
      <c r="M44" s="8" t="s">
        <v>60</v>
      </c>
    </row>
    <row r="45" spans="1:13" s="8" customFormat="1" ht="20.25" customHeight="1" x14ac:dyDescent="0.25">
      <c r="A45" s="20" t="s">
        <v>25</v>
      </c>
      <c r="B45" s="23" t="s">
        <v>56</v>
      </c>
      <c r="C45" s="24"/>
      <c r="D45" s="5">
        <f>E45+F45</f>
        <v>15</v>
      </c>
      <c r="E45" s="5">
        <v>1</v>
      </c>
      <c r="F45" s="6">
        <v>14</v>
      </c>
      <c r="G45" s="5">
        <f>H45+I45</f>
        <v>15</v>
      </c>
      <c r="H45" s="5">
        <v>0</v>
      </c>
      <c r="I45" s="6">
        <v>15</v>
      </c>
      <c r="J45" s="7">
        <f>IF(G45=0,"-",((D45/G45)-1)*100)</f>
        <v>0</v>
      </c>
      <c r="K45" s="7" t="str">
        <f>IF(H45=0,"-",((E45/H45)-1)*100)</f>
        <v>-</v>
      </c>
      <c r="L45" s="7">
        <f>IF(I45=0,"-",((F45/I45)-1)*100)</f>
        <v>-6.6666666666666652</v>
      </c>
      <c r="M45" s="8" t="s">
        <v>60</v>
      </c>
    </row>
    <row r="46" spans="1:13" s="8" customFormat="1" ht="17.25" customHeight="1" x14ac:dyDescent="0.25">
      <c r="A46" s="21"/>
      <c r="B46" s="23" t="s">
        <v>26</v>
      </c>
      <c r="C46" s="24"/>
      <c r="D46" s="5">
        <f>D47-D45</f>
        <v>17</v>
      </c>
      <c r="E46" s="5">
        <f>E47-E45</f>
        <v>0</v>
      </c>
      <c r="F46" s="5">
        <f>F47-F45</f>
        <v>17</v>
      </c>
      <c r="G46" s="5">
        <f>G47-G45</f>
        <v>20</v>
      </c>
      <c r="H46" s="5">
        <f>H47-H45</f>
        <v>0</v>
      </c>
      <c r="I46" s="5">
        <f>I47-I45</f>
        <v>20</v>
      </c>
      <c r="J46" s="7">
        <f>IF(G46=0,"-",((D46/G46)-1)*100)</f>
        <v>-15.000000000000002</v>
      </c>
      <c r="K46" s="7" t="str">
        <f>IF(H46=0,"-",((E46/H46)-1)*100)</f>
        <v>-</v>
      </c>
      <c r="L46" s="7">
        <f>IF(I46=0,"-",((F46/I46)-1)*100)</f>
        <v>-15.000000000000002</v>
      </c>
      <c r="M46" s="8" t="s">
        <v>60</v>
      </c>
    </row>
    <row r="47" spans="1:13" s="8" customFormat="1" ht="19.5" customHeight="1" x14ac:dyDescent="0.25">
      <c r="A47" s="22"/>
      <c r="B47" s="30" t="s">
        <v>27</v>
      </c>
      <c r="C47" s="31"/>
      <c r="D47" s="5">
        <f>E47+F47</f>
        <v>32</v>
      </c>
      <c r="E47" s="5">
        <v>1</v>
      </c>
      <c r="F47" s="6">
        <v>31</v>
      </c>
      <c r="G47" s="5">
        <f>H47+I47</f>
        <v>35</v>
      </c>
      <c r="H47" s="5">
        <v>0</v>
      </c>
      <c r="I47" s="6">
        <v>35</v>
      </c>
      <c r="J47" s="7">
        <f>IF(G47=0,"-",((D47/G47)-1)*100)</f>
        <v>-8.5714285714285747</v>
      </c>
      <c r="K47" s="7" t="str">
        <f>IF(H47=0,"-",((E47/H47)-1)*100)</f>
        <v>-</v>
      </c>
      <c r="L47" s="7">
        <f>IF(I47=0,"-",((F47/I47)-1)*100)</f>
        <v>-11.428571428571432</v>
      </c>
      <c r="M47" s="8" t="s">
        <v>60</v>
      </c>
    </row>
    <row r="48" spans="1:13" s="8" customFormat="1" ht="15" customHeight="1" x14ac:dyDescent="0.25">
      <c r="A48" s="11"/>
      <c r="B48" s="32" t="s">
        <v>28</v>
      </c>
      <c r="C48" s="31"/>
      <c r="D48" s="5">
        <f>E48+F48</f>
        <v>69</v>
      </c>
      <c r="E48" s="5">
        <v>15</v>
      </c>
      <c r="F48" s="12">
        <v>54</v>
      </c>
      <c r="G48" s="5">
        <f>H48+I48</f>
        <v>29</v>
      </c>
      <c r="H48" s="13">
        <v>27</v>
      </c>
      <c r="I48" s="12">
        <v>2</v>
      </c>
      <c r="J48" s="14">
        <f>IF(G48=0,"-",((D48/G48)-1)*100)</f>
        <v>137.93103448275863</v>
      </c>
      <c r="K48" s="14">
        <f>IF(H48=0,"-",((E48/H48)-1)*100)</f>
        <v>-44.444444444444443</v>
      </c>
      <c r="L48" s="14">
        <f>IF(I48=0,"-",((F48/I48)-1)*100)</f>
        <v>2600</v>
      </c>
      <c r="M48" s="8" t="s">
        <v>60</v>
      </c>
    </row>
    <row r="49" spans="1:13" s="8" customFormat="1" ht="15" customHeight="1" x14ac:dyDescent="0.25">
      <c r="A49" s="15"/>
      <c r="B49" s="29" t="s">
        <v>29</v>
      </c>
      <c r="C49" s="24"/>
      <c r="D49" s="5">
        <f>D19+D26+D40+D44+D47+D48</f>
        <v>5480</v>
      </c>
      <c r="E49" s="5">
        <f>E19+E26+E40+E44+E47+E48</f>
        <v>1398</v>
      </c>
      <c r="F49" s="5">
        <f>F19+F26+F40+F44+F47+F48</f>
        <v>4082</v>
      </c>
      <c r="G49" s="5">
        <f>G19+G26+G40+G44+G47+G48</f>
        <v>11748</v>
      </c>
      <c r="H49" s="5">
        <f>H19+H26+H40+H44+H47+H48</f>
        <v>3066</v>
      </c>
      <c r="I49" s="5">
        <f>I19+I26+I40+I44+I47+I48</f>
        <v>8682</v>
      </c>
      <c r="J49" s="7">
        <f>IF(G49=0,"-",((D49/G49)-1)*100)</f>
        <v>-53.353762342526387</v>
      </c>
      <c r="K49" s="7">
        <f>IF(H49=0,"-",((E49/H49)-1)*100)</f>
        <v>-54.403131115459892</v>
      </c>
      <c r="L49" s="7">
        <f>IF(I49=0,"-",((F49/I49)-1)*100)</f>
        <v>-52.983183598249248</v>
      </c>
      <c r="M49" s="8" t="s">
        <v>60</v>
      </c>
    </row>
    <row r="51" spans="1:13" ht="62.45" customHeight="1" x14ac:dyDescent="0.25">
      <c r="A51" s="18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50">
    <mergeCell ref="A27:A40"/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31:C31"/>
    <mergeCell ref="A1:L1"/>
    <mergeCell ref="A2:C3"/>
    <mergeCell ref="D2:F2"/>
    <mergeCell ref="G2:I2"/>
    <mergeCell ref="J2:L2"/>
    <mergeCell ref="B19:C19"/>
    <mergeCell ref="B24:C24"/>
    <mergeCell ref="B25:C25"/>
    <mergeCell ref="B26:C26"/>
    <mergeCell ref="B32:C32"/>
    <mergeCell ref="A20:A26"/>
    <mergeCell ref="B20:C20"/>
    <mergeCell ref="B21:C21"/>
    <mergeCell ref="B22:C22"/>
    <mergeCell ref="B23:C23"/>
    <mergeCell ref="B27:C27"/>
    <mergeCell ref="B28:C28"/>
    <mergeCell ref="B29:C29"/>
    <mergeCell ref="B30:C30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</mergeCells>
  <phoneticPr fontId="10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60" zoomScaleNormal="100" workbookViewId="0">
      <pane ySplit="3" topLeftCell="A29" activePane="bottomLeft" state="frozen"/>
      <selection pane="bottomLeft" activeCell="L49" sqref="L49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20" t="s">
        <v>5</v>
      </c>
      <c r="B4" s="23" t="s">
        <v>6</v>
      </c>
      <c r="C4" s="24"/>
      <c r="D4" s="5">
        <f>E4+F4</f>
        <v>4178</v>
      </c>
      <c r="E4" s="5">
        <v>4130</v>
      </c>
      <c r="F4" s="6">
        <v>48</v>
      </c>
      <c r="G4" s="5">
        <f>H4+I4</f>
        <v>170068</v>
      </c>
      <c r="H4" s="5">
        <v>159792</v>
      </c>
      <c r="I4" s="6">
        <v>10276</v>
      </c>
      <c r="J4" s="7">
        <f>IF(G4=0,"-",((D4/G4)-1)*100)</f>
        <v>-97.543335606933695</v>
      </c>
      <c r="K4" s="7">
        <f>IF(H4=0,"-",((E4/H4)-1)*100)</f>
        <v>-97.415390007009123</v>
      </c>
      <c r="L4" s="7">
        <f>IF(I4=0,"-",((F4/I4)-1)*100)</f>
        <v>-99.532892175943942</v>
      </c>
      <c r="M4" s="8" t="s">
        <v>60</v>
      </c>
    </row>
    <row r="5" spans="1:13" s="8" customFormat="1" ht="15" customHeight="1" x14ac:dyDescent="0.25">
      <c r="A5" s="21"/>
      <c r="B5" s="23" t="s">
        <v>7</v>
      </c>
      <c r="C5" s="24"/>
      <c r="D5" s="5">
        <f t="shared" ref="D5:D48" si="0">E5+F5</f>
        <v>5704</v>
      </c>
      <c r="E5" s="5">
        <v>5689</v>
      </c>
      <c r="F5" s="6">
        <v>15</v>
      </c>
      <c r="G5" s="5">
        <f t="shared" ref="G5:G48" si="1">H5+I5</f>
        <v>100868</v>
      </c>
      <c r="H5" s="5">
        <v>97353</v>
      </c>
      <c r="I5" s="6">
        <v>3515</v>
      </c>
      <c r="J5" s="7">
        <f t="shared" ref="J5:L49" si="2">IF(G5=0,"-",((D5/G5)-1)*100)</f>
        <v>-94.345084665106867</v>
      </c>
      <c r="K5" s="7">
        <f t="shared" si="2"/>
        <v>-94.156317730321618</v>
      </c>
      <c r="L5" s="7">
        <f t="shared" si="2"/>
        <v>-99.57325746799431</v>
      </c>
      <c r="M5" s="8" t="s">
        <v>60</v>
      </c>
    </row>
    <row r="6" spans="1:13" s="8" customFormat="1" ht="15" customHeight="1" x14ac:dyDescent="0.25">
      <c r="A6" s="21"/>
      <c r="B6" s="23" t="s">
        <v>8</v>
      </c>
      <c r="C6" s="24"/>
      <c r="D6" s="5">
        <f t="shared" si="0"/>
        <v>5586</v>
      </c>
      <c r="E6" s="5">
        <v>85</v>
      </c>
      <c r="F6" s="6">
        <v>5501</v>
      </c>
      <c r="G6" s="5">
        <f t="shared" si="1"/>
        <v>264041</v>
      </c>
      <c r="H6" s="5">
        <v>316</v>
      </c>
      <c r="I6" s="6">
        <v>263725</v>
      </c>
      <c r="J6" s="7">
        <f t="shared" si="2"/>
        <v>-97.884419465158828</v>
      </c>
      <c r="K6" s="7">
        <f t="shared" si="2"/>
        <v>-73.101265822784811</v>
      </c>
      <c r="L6" s="7">
        <f t="shared" si="2"/>
        <v>-97.914115081998304</v>
      </c>
      <c r="M6" s="8" t="s">
        <v>60</v>
      </c>
    </row>
    <row r="7" spans="1:13" s="8" customFormat="1" ht="15" customHeight="1" x14ac:dyDescent="0.25">
      <c r="A7" s="21"/>
      <c r="B7" s="23" t="s">
        <v>9</v>
      </c>
      <c r="C7" s="24"/>
      <c r="D7" s="5">
        <f t="shared" si="0"/>
        <v>1774</v>
      </c>
      <c r="E7" s="5">
        <v>60</v>
      </c>
      <c r="F7" s="6">
        <v>1714</v>
      </c>
      <c r="G7" s="5">
        <f t="shared" si="1"/>
        <v>176835</v>
      </c>
      <c r="H7" s="5">
        <v>552</v>
      </c>
      <c r="I7" s="6">
        <v>176283</v>
      </c>
      <c r="J7" s="7">
        <f t="shared" si="2"/>
        <v>-98.996804931150507</v>
      </c>
      <c r="K7" s="7">
        <f t="shared" si="2"/>
        <v>-89.130434782608688</v>
      </c>
      <c r="L7" s="7">
        <f t="shared" si="2"/>
        <v>-99.027699778197558</v>
      </c>
      <c r="M7" s="8" t="s">
        <v>60</v>
      </c>
    </row>
    <row r="8" spans="1:13" s="8" customFormat="1" ht="15" customHeight="1" x14ac:dyDescent="0.25">
      <c r="A8" s="21"/>
      <c r="B8" s="23" t="s">
        <v>10</v>
      </c>
      <c r="C8" s="24"/>
      <c r="D8" s="5">
        <f t="shared" si="0"/>
        <v>958</v>
      </c>
      <c r="E8" s="5">
        <v>2</v>
      </c>
      <c r="F8" s="6">
        <v>956</v>
      </c>
      <c r="G8" s="5">
        <f t="shared" si="1"/>
        <v>5830</v>
      </c>
      <c r="H8" s="5">
        <v>1</v>
      </c>
      <c r="I8" s="6">
        <v>5829</v>
      </c>
      <c r="J8" s="7">
        <f t="shared" si="2"/>
        <v>-83.567753001715261</v>
      </c>
      <c r="K8" s="7">
        <f t="shared" si="2"/>
        <v>100</v>
      </c>
      <c r="L8" s="7">
        <f t="shared" si="2"/>
        <v>-83.59924515354264</v>
      </c>
      <c r="M8" s="8" t="s">
        <v>60</v>
      </c>
    </row>
    <row r="9" spans="1:13" s="8" customFormat="1" ht="15" customHeight="1" x14ac:dyDescent="0.25">
      <c r="A9" s="21"/>
      <c r="B9" s="23" t="s">
        <v>11</v>
      </c>
      <c r="C9" s="24"/>
      <c r="D9" s="5">
        <f t="shared" si="0"/>
        <v>372</v>
      </c>
      <c r="E9" s="5">
        <v>7</v>
      </c>
      <c r="F9" s="6">
        <v>365</v>
      </c>
      <c r="G9" s="5">
        <f t="shared" si="1"/>
        <v>2377</v>
      </c>
      <c r="H9" s="5">
        <v>20</v>
      </c>
      <c r="I9" s="6">
        <v>2357</v>
      </c>
      <c r="J9" s="7">
        <f t="shared" si="2"/>
        <v>-84.350021034917972</v>
      </c>
      <c r="K9" s="7">
        <f t="shared" si="2"/>
        <v>-65</v>
      </c>
      <c r="L9" s="7">
        <f t="shared" si="2"/>
        <v>-84.514212982605002</v>
      </c>
      <c r="M9" s="8" t="s">
        <v>60</v>
      </c>
    </row>
    <row r="10" spans="1:13" s="8" customFormat="1" ht="15" customHeight="1" x14ac:dyDescent="0.25">
      <c r="A10" s="21"/>
      <c r="B10" s="20" t="s">
        <v>12</v>
      </c>
      <c r="C10" s="9" t="s">
        <v>30</v>
      </c>
      <c r="D10" s="5">
        <f>E10+F10</f>
        <v>2783</v>
      </c>
      <c r="E10" s="5">
        <v>17</v>
      </c>
      <c r="F10" s="6">
        <v>2766</v>
      </c>
      <c r="G10" s="5">
        <f t="shared" si="1"/>
        <v>68767</v>
      </c>
      <c r="H10" s="5">
        <v>161</v>
      </c>
      <c r="I10" s="6">
        <v>68606</v>
      </c>
      <c r="J10" s="7">
        <f t="shared" si="2"/>
        <v>-95.953000712551074</v>
      </c>
      <c r="K10" s="7">
        <f t="shared" si="2"/>
        <v>-89.440993788819881</v>
      </c>
      <c r="L10" s="7">
        <f t="shared" si="2"/>
        <v>-95.968282657493504</v>
      </c>
      <c r="M10" s="8" t="s">
        <v>60</v>
      </c>
    </row>
    <row r="11" spans="1:13" s="8" customFormat="1" ht="15" customHeight="1" x14ac:dyDescent="0.25">
      <c r="A11" s="21"/>
      <c r="B11" s="21"/>
      <c r="C11" s="10" t="s">
        <v>31</v>
      </c>
      <c r="D11" s="5">
        <f t="shared" si="0"/>
        <v>1263</v>
      </c>
      <c r="E11" s="5">
        <v>25</v>
      </c>
      <c r="F11" s="6">
        <v>1238</v>
      </c>
      <c r="G11" s="5">
        <f t="shared" si="1"/>
        <v>48888</v>
      </c>
      <c r="H11" s="5">
        <v>57</v>
      </c>
      <c r="I11" s="6">
        <v>48831</v>
      </c>
      <c r="J11" s="7">
        <f t="shared" si="2"/>
        <v>-97.416543937162487</v>
      </c>
      <c r="K11" s="7">
        <f t="shared" si="2"/>
        <v>-56.140350877192979</v>
      </c>
      <c r="L11" s="7">
        <f t="shared" si="2"/>
        <v>-97.464725276975699</v>
      </c>
      <c r="M11" s="8" t="s">
        <v>60</v>
      </c>
    </row>
    <row r="12" spans="1:13" s="8" customFormat="1" ht="15" customHeight="1" x14ac:dyDescent="0.25">
      <c r="A12" s="21"/>
      <c r="B12" s="21"/>
      <c r="C12" s="10" t="s">
        <v>32</v>
      </c>
      <c r="D12" s="5">
        <f t="shared" si="0"/>
        <v>6094</v>
      </c>
      <c r="E12" s="5">
        <v>32</v>
      </c>
      <c r="F12" s="6">
        <v>6062</v>
      </c>
      <c r="G12" s="5">
        <f t="shared" si="1"/>
        <v>43183</v>
      </c>
      <c r="H12" s="5">
        <v>105</v>
      </c>
      <c r="I12" s="6">
        <v>43078</v>
      </c>
      <c r="J12" s="7">
        <f t="shared" si="2"/>
        <v>-85.887965171479522</v>
      </c>
      <c r="K12" s="7">
        <f t="shared" si="2"/>
        <v>-69.523809523809518</v>
      </c>
      <c r="L12" s="7">
        <f t="shared" si="2"/>
        <v>-85.927851803704897</v>
      </c>
      <c r="M12" s="8" t="s">
        <v>60</v>
      </c>
    </row>
    <row r="13" spans="1:13" s="8" customFormat="1" ht="15" customHeight="1" x14ac:dyDescent="0.25">
      <c r="A13" s="21"/>
      <c r="B13" s="21"/>
      <c r="C13" s="10" t="s">
        <v>33</v>
      </c>
      <c r="D13" s="5">
        <f t="shared" si="0"/>
        <v>6766</v>
      </c>
      <c r="E13" s="5">
        <v>39</v>
      </c>
      <c r="F13" s="6">
        <v>6727</v>
      </c>
      <c r="G13" s="5">
        <f t="shared" si="1"/>
        <v>71076</v>
      </c>
      <c r="H13" s="5">
        <v>361</v>
      </c>
      <c r="I13" s="6">
        <v>70715</v>
      </c>
      <c r="J13" s="7">
        <f t="shared" si="2"/>
        <v>-90.480612302324275</v>
      </c>
      <c r="K13" s="7">
        <f t="shared" si="2"/>
        <v>-89.196675900277015</v>
      </c>
      <c r="L13" s="7">
        <f t="shared" si="2"/>
        <v>-90.487166796294986</v>
      </c>
      <c r="M13" s="8" t="s">
        <v>60</v>
      </c>
    </row>
    <row r="14" spans="1:13" s="8" customFormat="1" ht="15" customHeight="1" x14ac:dyDescent="0.25">
      <c r="A14" s="21"/>
      <c r="B14" s="21"/>
      <c r="C14" s="10" t="s">
        <v>34</v>
      </c>
      <c r="D14" s="5">
        <f t="shared" si="0"/>
        <v>6101</v>
      </c>
      <c r="E14" s="5">
        <v>14</v>
      </c>
      <c r="F14" s="6">
        <v>6087</v>
      </c>
      <c r="G14" s="5">
        <f t="shared" si="1"/>
        <v>56241</v>
      </c>
      <c r="H14" s="5">
        <v>55</v>
      </c>
      <c r="I14" s="6">
        <v>56186</v>
      </c>
      <c r="J14" s="7">
        <f t="shared" si="2"/>
        <v>-89.152042104514507</v>
      </c>
      <c r="K14" s="7">
        <f t="shared" si="2"/>
        <v>-74.545454545454547</v>
      </c>
      <c r="L14" s="7">
        <f t="shared" si="2"/>
        <v>-89.16634036948706</v>
      </c>
      <c r="M14" s="8" t="s">
        <v>60</v>
      </c>
    </row>
    <row r="15" spans="1:13" s="8" customFormat="1" ht="15" customHeight="1" x14ac:dyDescent="0.25">
      <c r="A15" s="21"/>
      <c r="B15" s="21"/>
      <c r="C15" s="10" t="s">
        <v>35</v>
      </c>
      <c r="D15" s="5">
        <f t="shared" si="0"/>
        <v>21918</v>
      </c>
      <c r="E15" s="5">
        <v>40</v>
      </c>
      <c r="F15" s="6">
        <v>21878</v>
      </c>
      <c r="G15" s="5">
        <f t="shared" si="1"/>
        <v>83353</v>
      </c>
      <c r="H15" s="5">
        <v>739</v>
      </c>
      <c r="I15" s="6">
        <v>82614</v>
      </c>
      <c r="J15" s="7">
        <f t="shared" si="2"/>
        <v>-73.70460571305172</v>
      </c>
      <c r="K15" s="7">
        <f t="shared" si="2"/>
        <v>-94.587280108254404</v>
      </c>
      <c r="L15" s="7">
        <f t="shared" si="2"/>
        <v>-73.517805698791975</v>
      </c>
      <c r="M15" s="8" t="s">
        <v>60</v>
      </c>
    </row>
    <row r="16" spans="1:13" s="8" customFormat="1" ht="15" customHeight="1" x14ac:dyDescent="0.25">
      <c r="A16" s="21"/>
      <c r="B16" s="21"/>
      <c r="C16" s="10" t="s">
        <v>36</v>
      </c>
      <c r="D16" s="5">
        <f t="shared" ref="D16:I16" si="3">D17-D10-D11-D12-D13-D14-D15</f>
        <v>603</v>
      </c>
      <c r="E16" s="5">
        <f t="shared" si="3"/>
        <v>27</v>
      </c>
      <c r="F16" s="5">
        <f t="shared" si="3"/>
        <v>576</v>
      </c>
      <c r="G16" s="5">
        <f t="shared" si="3"/>
        <v>3865</v>
      </c>
      <c r="H16" s="5">
        <f t="shared" si="3"/>
        <v>55</v>
      </c>
      <c r="I16" s="5">
        <f t="shared" si="3"/>
        <v>3810</v>
      </c>
      <c r="J16" s="7">
        <f t="shared" si="2"/>
        <v>-84.398447606727032</v>
      </c>
      <c r="K16" s="7">
        <f t="shared" si="2"/>
        <v>-50.909090909090907</v>
      </c>
      <c r="L16" s="7">
        <f t="shared" si="2"/>
        <v>-84.881889763779526</v>
      </c>
      <c r="M16" s="8" t="s">
        <v>60</v>
      </c>
    </row>
    <row r="17" spans="1:13" s="8" customFormat="1" ht="15" customHeight="1" x14ac:dyDescent="0.25">
      <c r="A17" s="21"/>
      <c r="B17" s="22"/>
      <c r="C17" s="10" t="s">
        <v>13</v>
      </c>
      <c r="D17" s="5">
        <f t="shared" si="0"/>
        <v>45528</v>
      </c>
      <c r="E17" s="5">
        <v>194</v>
      </c>
      <c r="F17" s="6">
        <v>45334</v>
      </c>
      <c r="G17" s="5">
        <f t="shared" si="1"/>
        <v>375373</v>
      </c>
      <c r="H17" s="5">
        <v>1533</v>
      </c>
      <c r="I17" s="6">
        <v>373840</v>
      </c>
      <c r="J17" s="7">
        <f t="shared" si="2"/>
        <v>-87.871264049358899</v>
      </c>
      <c r="K17" s="7">
        <f t="shared" si="2"/>
        <v>-87.345075016307888</v>
      </c>
      <c r="L17" s="7">
        <f t="shared" si="2"/>
        <v>-87.873421784720733</v>
      </c>
      <c r="M17" s="8" t="s">
        <v>60</v>
      </c>
    </row>
    <row r="18" spans="1:13" s="8" customFormat="1" ht="15" customHeight="1" x14ac:dyDescent="0.25">
      <c r="A18" s="21"/>
      <c r="B18" s="23" t="s">
        <v>14</v>
      </c>
      <c r="C18" s="24"/>
      <c r="D18" s="5">
        <f t="shared" ref="D18:I18" si="4">D19-D4-D5-D6-D7-D8-D9-D17</f>
        <v>309</v>
      </c>
      <c r="E18" s="5">
        <f t="shared" si="4"/>
        <v>1</v>
      </c>
      <c r="F18" s="5">
        <f t="shared" si="4"/>
        <v>308</v>
      </c>
      <c r="G18" s="5">
        <f t="shared" si="4"/>
        <v>1657</v>
      </c>
      <c r="H18" s="5">
        <f t="shared" si="4"/>
        <v>5</v>
      </c>
      <c r="I18" s="5">
        <f t="shared" si="4"/>
        <v>1652</v>
      </c>
      <c r="J18" s="7">
        <f t="shared" si="2"/>
        <v>-81.351840675920343</v>
      </c>
      <c r="K18" s="7">
        <f t="shared" si="2"/>
        <v>-80</v>
      </c>
      <c r="L18" s="7">
        <f t="shared" si="2"/>
        <v>-81.355932203389841</v>
      </c>
      <c r="M18" s="8" t="s">
        <v>60</v>
      </c>
    </row>
    <row r="19" spans="1:13" s="8" customFormat="1" ht="15" customHeight="1" x14ac:dyDescent="0.25">
      <c r="A19" s="22"/>
      <c r="B19" s="23" t="s">
        <v>15</v>
      </c>
      <c r="C19" s="24"/>
      <c r="D19" s="5">
        <f t="shared" si="0"/>
        <v>64409</v>
      </c>
      <c r="E19" s="5">
        <v>10168</v>
      </c>
      <c r="F19" s="6">
        <v>54241</v>
      </c>
      <c r="G19" s="5">
        <f t="shared" si="1"/>
        <v>1097049</v>
      </c>
      <c r="H19" s="5">
        <v>259572</v>
      </c>
      <c r="I19" s="6">
        <v>837477</v>
      </c>
      <c r="J19" s="7">
        <f t="shared" si="2"/>
        <v>-94.128885765357794</v>
      </c>
      <c r="K19" s="7">
        <f t="shared" si="2"/>
        <v>-96.082782426455864</v>
      </c>
      <c r="L19" s="7">
        <f t="shared" si="2"/>
        <v>-93.523284818568158</v>
      </c>
      <c r="M19" s="8" t="s">
        <v>60</v>
      </c>
    </row>
    <row r="20" spans="1:13" s="8" customFormat="1" ht="15" customHeight="1" x14ac:dyDescent="0.25">
      <c r="A20" s="20" t="s">
        <v>16</v>
      </c>
      <c r="B20" s="23" t="s">
        <v>37</v>
      </c>
      <c r="C20" s="24"/>
      <c r="D20" s="5">
        <f t="shared" si="0"/>
        <v>612</v>
      </c>
      <c r="E20" s="5">
        <v>62</v>
      </c>
      <c r="F20" s="6">
        <v>550</v>
      </c>
      <c r="G20" s="5">
        <f t="shared" si="1"/>
        <v>18074</v>
      </c>
      <c r="H20" s="5">
        <v>119</v>
      </c>
      <c r="I20" s="6">
        <v>17955</v>
      </c>
      <c r="J20" s="7">
        <f t="shared" si="2"/>
        <v>-96.613920548854708</v>
      </c>
      <c r="K20" s="7">
        <f t="shared" si="2"/>
        <v>-47.899159663865539</v>
      </c>
      <c r="L20" s="7">
        <f t="shared" si="2"/>
        <v>-96.936786410470617</v>
      </c>
      <c r="M20" s="8" t="s">
        <v>60</v>
      </c>
    </row>
    <row r="21" spans="1:13" s="8" customFormat="1" ht="15" customHeight="1" x14ac:dyDescent="0.25">
      <c r="A21" s="21"/>
      <c r="B21" s="23" t="s">
        <v>38</v>
      </c>
      <c r="C21" s="24"/>
      <c r="D21" s="5">
        <f t="shared" si="0"/>
        <v>6764</v>
      </c>
      <c r="E21" s="5">
        <v>1417</v>
      </c>
      <c r="F21" s="6">
        <v>5347</v>
      </c>
      <c r="G21" s="5">
        <f t="shared" si="1"/>
        <v>76501</v>
      </c>
      <c r="H21" s="5">
        <v>1086</v>
      </c>
      <c r="I21" s="6">
        <v>75415</v>
      </c>
      <c r="J21" s="7">
        <f t="shared" si="2"/>
        <v>-91.158285512607677</v>
      </c>
      <c r="K21" s="7">
        <f t="shared" si="2"/>
        <v>30.47882136279927</v>
      </c>
      <c r="L21" s="7">
        <f t="shared" si="2"/>
        <v>-92.90989856129417</v>
      </c>
      <c r="M21" s="8" t="s">
        <v>60</v>
      </c>
    </row>
    <row r="22" spans="1:13" s="8" customFormat="1" ht="15" customHeight="1" x14ac:dyDescent="0.25">
      <c r="A22" s="21"/>
      <c r="B22" s="23" t="s">
        <v>39</v>
      </c>
      <c r="C22" s="24"/>
      <c r="D22" s="5">
        <f t="shared" si="0"/>
        <v>94</v>
      </c>
      <c r="E22" s="5">
        <v>5</v>
      </c>
      <c r="F22" s="6">
        <v>89</v>
      </c>
      <c r="G22" s="5">
        <f t="shared" si="1"/>
        <v>508</v>
      </c>
      <c r="H22" s="5">
        <v>2</v>
      </c>
      <c r="I22" s="6">
        <v>506</v>
      </c>
      <c r="J22" s="7">
        <f t="shared" si="2"/>
        <v>-81.496062992125985</v>
      </c>
      <c r="K22" s="7">
        <f t="shared" si="2"/>
        <v>150</v>
      </c>
      <c r="L22" s="7">
        <f t="shared" si="2"/>
        <v>-82.411067193675891</v>
      </c>
      <c r="M22" s="8" t="s">
        <v>60</v>
      </c>
    </row>
    <row r="23" spans="1:13" s="8" customFormat="1" ht="15" customHeight="1" x14ac:dyDescent="0.25">
      <c r="A23" s="21"/>
      <c r="B23" s="23" t="s">
        <v>40</v>
      </c>
      <c r="C23" s="24"/>
      <c r="D23" s="5">
        <f t="shared" si="0"/>
        <v>113</v>
      </c>
      <c r="E23" s="5">
        <v>26</v>
      </c>
      <c r="F23" s="6">
        <v>87</v>
      </c>
      <c r="G23" s="5">
        <f t="shared" si="1"/>
        <v>692</v>
      </c>
      <c r="H23" s="5">
        <v>52</v>
      </c>
      <c r="I23" s="6">
        <v>640</v>
      </c>
      <c r="J23" s="7">
        <f t="shared" si="2"/>
        <v>-83.670520231213871</v>
      </c>
      <c r="K23" s="7">
        <f t="shared" si="2"/>
        <v>-50</v>
      </c>
      <c r="L23" s="7">
        <f t="shared" si="2"/>
        <v>-86.40625</v>
      </c>
      <c r="M23" s="8" t="s">
        <v>60</v>
      </c>
    </row>
    <row r="24" spans="1:13" s="8" customFormat="1" ht="15" customHeight="1" x14ac:dyDescent="0.25">
      <c r="A24" s="21"/>
      <c r="B24" s="23" t="s">
        <v>41</v>
      </c>
      <c r="C24" s="24"/>
      <c r="D24" s="5">
        <f t="shared" si="0"/>
        <v>33</v>
      </c>
      <c r="E24" s="5">
        <v>17</v>
      </c>
      <c r="F24" s="6">
        <v>16</v>
      </c>
      <c r="G24" s="5">
        <f t="shared" si="1"/>
        <v>250</v>
      </c>
      <c r="H24" s="5">
        <v>47</v>
      </c>
      <c r="I24" s="6">
        <v>203</v>
      </c>
      <c r="J24" s="7">
        <f t="shared" si="2"/>
        <v>-86.8</v>
      </c>
      <c r="K24" s="7">
        <f t="shared" si="2"/>
        <v>-63.829787234042556</v>
      </c>
      <c r="L24" s="7">
        <f t="shared" si="2"/>
        <v>-92.118226600985224</v>
      </c>
      <c r="M24" s="8" t="s">
        <v>60</v>
      </c>
    </row>
    <row r="25" spans="1:13" s="8" customFormat="1" ht="15" customHeight="1" x14ac:dyDescent="0.25">
      <c r="A25" s="21"/>
      <c r="B25" s="23" t="s">
        <v>17</v>
      </c>
      <c r="C25" s="24"/>
      <c r="D25" s="5">
        <f t="shared" ref="D25:I25" si="5">D26-D20-D21-D22-D23-D24</f>
        <v>411</v>
      </c>
      <c r="E25" s="5">
        <f t="shared" si="5"/>
        <v>16</v>
      </c>
      <c r="F25" s="5">
        <f t="shared" si="5"/>
        <v>395</v>
      </c>
      <c r="G25" s="5">
        <f t="shared" si="5"/>
        <v>2213</v>
      </c>
      <c r="H25" s="5">
        <f t="shared" si="5"/>
        <v>41</v>
      </c>
      <c r="I25" s="5">
        <f t="shared" si="5"/>
        <v>2172</v>
      </c>
      <c r="J25" s="7">
        <f t="shared" si="2"/>
        <v>-81.427925892453672</v>
      </c>
      <c r="K25" s="7">
        <f t="shared" si="2"/>
        <v>-60.975609756097562</v>
      </c>
      <c r="L25" s="7">
        <f t="shared" si="2"/>
        <v>-81.813996316758747</v>
      </c>
      <c r="M25" s="8" t="s">
        <v>60</v>
      </c>
    </row>
    <row r="26" spans="1:13" s="8" customFormat="1" ht="15" customHeight="1" x14ac:dyDescent="0.25">
      <c r="A26" s="22"/>
      <c r="B26" s="23" t="s">
        <v>18</v>
      </c>
      <c r="C26" s="24"/>
      <c r="D26" s="5">
        <f t="shared" si="0"/>
        <v>8027</v>
      </c>
      <c r="E26" s="5">
        <v>1543</v>
      </c>
      <c r="F26" s="6">
        <v>6484</v>
      </c>
      <c r="G26" s="5">
        <f t="shared" si="1"/>
        <v>98238</v>
      </c>
      <c r="H26" s="5">
        <v>1347</v>
      </c>
      <c r="I26" s="6">
        <v>96891</v>
      </c>
      <c r="J26" s="7">
        <f t="shared" si="2"/>
        <v>-91.829027463914173</v>
      </c>
      <c r="K26" s="7">
        <f t="shared" si="2"/>
        <v>14.550853749072012</v>
      </c>
      <c r="L26" s="7">
        <f t="shared" si="2"/>
        <v>-93.307943978284882</v>
      </c>
      <c r="M26" s="8" t="s">
        <v>60</v>
      </c>
    </row>
    <row r="27" spans="1:13" s="8" customFormat="1" ht="15" customHeight="1" x14ac:dyDescent="0.25">
      <c r="A27" s="20" t="s">
        <v>19</v>
      </c>
      <c r="B27" s="23" t="s">
        <v>42</v>
      </c>
      <c r="C27" s="24"/>
      <c r="D27" s="5">
        <f t="shared" si="0"/>
        <v>445</v>
      </c>
      <c r="E27" s="5">
        <v>9</v>
      </c>
      <c r="F27" s="6">
        <v>436</v>
      </c>
      <c r="G27" s="5">
        <f t="shared" si="1"/>
        <v>1303</v>
      </c>
      <c r="H27" s="5">
        <v>5</v>
      </c>
      <c r="I27" s="6">
        <v>1298</v>
      </c>
      <c r="J27" s="7">
        <f t="shared" si="2"/>
        <v>-65.848042977743674</v>
      </c>
      <c r="K27" s="7">
        <f t="shared" si="2"/>
        <v>80</v>
      </c>
      <c r="L27" s="7">
        <f t="shared" si="2"/>
        <v>-66.409861325115557</v>
      </c>
      <c r="M27" s="8" t="s">
        <v>60</v>
      </c>
    </row>
    <row r="28" spans="1:13" s="8" customFormat="1" ht="15" customHeight="1" x14ac:dyDescent="0.25">
      <c r="A28" s="21"/>
      <c r="B28" s="23" t="s">
        <v>43</v>
      </c>
      <c r="C28" s="24"/>
      <c r="D28" s="5">
        <f t="shared" si="0"/>
        <v>803</v>
      </c>
      <c r="E28" s="5">
        <v>42</v>
      </c>
      <c r="F28" s="6">
        <v>761</v>
      </c>
      <c r="G28" s="5">
        <f t="shared" si="1"/>
        <v>8212</v>
      </c>
      <c r="H28" s="5">
        <v>31</v>
      </c>
      <c r="I28" s="6">
        <v>8181</v>
      </c>
      <c r="J28" s="7">
        <f t="shared" si="2"/>
        <v>-90.221626887481733</v>
      </c>
      <c r="K28" s="7">
        <f t="shared" si="2"/>
        <v>35.483870967741929</v>
      </c>
      <c r="L28" s="7">
        <f t="shared" si="2"/>
        <v>-90.697958684757367</v>
      </c>
      <c r="M28" s="8" t="s">
        <v>60</v>
      </c>
    </row>
    <row r="29" spans="1:13" s="8" customFormat="1" ht="15" customHeight="1" x14ac:dyDescent="0.25">
      <c r="A29" s="21"/>
      <c r="B29" s="23" t="s">
        <v>44</v>
      </c>
      <c r="C29" s="24"/>
      <c r="D29" s="5">
        <f t="shared" si="0"/>
        <v>1064</v>
      </c>
      <c r="E29" s="5">
        <v>37</v>
      </c>
      <c r="F29" s="6">
        <v>1027</v>
      </c>
      <c r="G29" s="5">
        <f t="shared" si="1"/>
        <v>8495</v>
      </c>
      <c r="H29" s="5">
        <v>33</v>
      </c>
      <c r="I29" s="6">
        <v>8462</v>
      </c>
      <c r="J29" s="7">
        <f t="shared" si="2"/>
        <v>-87.47498528546204</v>
      </c>
      <c r="K29" s="7">
        <f t="shared" si="2"/>
        <v>12.12121212121211</v>
      </c>
      <c r="L29" s="7">
        <f t="shared" si="2"/>
        <v>-87.86338926967619</v>
      </c>
      <c r="M29" s="8" t="s">
        <v>60</v>
      </c>
    </row>
    <row r="30" spans="1:13" s="8" customFormat="1" ht="15" customHeight="1" x14ac:dyDescent="0.25">
      <c r="A30" s="21"/>
      <c r="B30" s="23" t="s">
        <v>45</v>
      </c>
      <c r="C30" s="24"/>
      <c r="D30" s="5">
        <f t="shared" si="0"/>
        <v>279</v>
      </c>
      <c r="E30" s="5">
        <v>5</v>
      </c>
      <c r="F30" s="6">
        <v>274</v>
      </c>
      <c r="G30" s="5">
        <f t="shared" si="1"/>
        <v>2032</v>
      </c>
      <c r="H30" s="5">
        <v>9</v>
      </c>
      <c r="I30" s="6">
        <v>2023</v>
      </c>
      <c r="J30" s="7">
        <f t="shared" si="2"/>
        <v>-86.269685039370074</v>
      </c>
      <c r="K30" s="7">
        <f t="shared" si="2"/>
        <v>-44.444444444444443</v>
      </c>
      <c r="L30" s="7">
        <f t="shared" si="2"/>
        <v>-86.455758774097873</v>
      </c>
      <c r="M30" s="8" t="s">
        <v>60</v>
      </c>
    </row>
    <row r="31" spans="1:13" s="8" customFormat="1" ht="15" customHeight="1" x14ac:dyDescent="0.25">
      <c r="A31" s="21"/>
      <c r="B31" s="23" t="s">
        <v>46</v>
      </c>
      <c r="C31" s="24"/>
      <c r="D31" s="5">
        <f t="shared" si="0"/>
        <v>1135</v>
      </c>
      <c r="E31" s="5">
        <v>8</v>
      </c>
      <c r="F31" s="6">
        <v>1127</v>
      </c>
      <c r="G31" s="5">
        <f t="shared" si="1"/>
        <v>4496</v>
      </c>
      <c r="H31" s="5">
        <v>6</v>
      </c>
      <c r="I31" s="6">
        <v>4490</v>
      </c>
      <c r="J31" s="7">
        <f t="shared" si="2"/>
        <v>-74.755338078291828</v>
      </c>
      <c r="K31" s="7">
        <f t="shared" si="2"/>
        <v>33.333333333333329</v>
      </c>
      <c r="L31" s="7">
        <f t="shared" si="2"/>
        <v>-74.899777282850778</v>
      </c>
      <c r="M31" s="8" t="s">
        <v>60</v>
      </c>
    </row>
    <row r="32" spans="1:13" s="8" customFormat="1" ht="15" customHeight="1" x14ac:dyDescent="0.25">
      <c r="A32" s="21"/>
      <c r="B32" s="23" t="s">
        <v>47</v>
      </c>
      <c r="C32" s="24"/>
      <c r="D32" s="5">
        <f t="shared" si="0"/>
        <v>115</v>
      </c>
      <c r="E32" s="5">
        <v>17</v>
      </c>
      <c r="F32" s="6">
        <v>98</v>
      </c>
      <c r="G32" s="5">
        <f t="shared" si="1"/>
        <v>1382</v>
      </c>
      <c r="H32" s="5">
        <v>13</v>
      </c>
      <c r="I32" s="6">
        <v>1369</v>
      </c>
      <c r="J32" s="7">
        <f t="shared" si="2"/>
        <v>-91.678726483357451</v>
      </c>
      <c r="K32" s="7">
        <f t="shared" si="2"/>
        <v>30.76923076923077</v>
      </c>
      <c r="L32" s="7">
        <f t="shared" si="2"/>
        <v>-92.841490138787435</v>
      </c>
      <c r="M32" s="8" t="s">
        <v>60</v>
      </c>
    </row>
    <row r="33" spans="1:13" s="8" customFormat="1" ht="15" customHeight="1" x14ac:dyDescent="0.25">
      <c r="A33" s="21"/>
      <c r="B33" s="23" t="s">
        <v>48</v>
      </c>
      <c r="C33" s="24"/>
      <c r="D33" s="5">
        <f t="shared" si="0"/>
        <v>203</v>
      </c>
      <c r="E33" s="5">
        <v>5</v>
      </c>
      <c r="F33" s="6">
        <v>198</v>
      </c>
      <c r="G33" s="5">
        <f t="shared" si="1"/>
        <v>1847</v>
      </c>
      <c r="H33" s="5">
        <v>9</v>
      </c>
      <c r="I33" s="6">
        <v>1838</v>
      </c>
      <c r="J33" s="7">
        <f t="shared" si="2"/>
        <v>-89.009204114780729</v>
      </c>
      <c r="K33" s="7">
        <f t="shared" si="2"/>
        <v>-44.444444444444443</v>
      </c>
      <c r="L33" s="7">
        <f t="shared" si="2"/>
        <v>-89.227421109902068</v>
      </c>
      <c r="M33" s="8" t="s">
        <v>60</v>
      </c>
    </row>
    <row r="34" spans="1:13" s="8" customFormat="1" ht="15" customHeight="1" x14ac:dyDescent="0.25">
      <c r="A34" s="21"/>
      <c r="B34" s="23" t="s">
        <v>49</v>
      </c>
      <c r="C34" s="24"/>
      <c r="D34" s="5">
        <f t="shared" si="0"/>
        <v>1572</v>
      </c>
      <c r="E34" s="5">
        <v>45</v>
      </c>
      <c r="F34" s="6">
        <v>1527</v>
      </c>
      <c r="G34" s="5">
        <f t="shared" si="1"/>
        <v>10377</v>
      </c>
      <c r="H34" s="5">
        <v>47</v>
      </c>
      <c r="I34" s="6">
        <v>10330</v>
      </c>
      <c r="J34" s="7">
        <f t="shared" si="2"/>
        <v>-84.851113038450421</v>
      </c>
      <c r="K34" s="7">
        <f t="shared" si="2"/>
        <v>-4.2553191489361648</v>
      </c>
      <c r="L34" s="7">
        <f t="shared" si="2"/>
        <v>-85.217812197483056</v>
      </c>
      <c r="M34" s="8" t="s">
        <v>60</v>
      </c>
    </row>
    <row r="35" spans="1:13" s="8" customFormat="1" ht="15" customHeight="1" x14ac:dyDescent="0.25">
      <c r="A35" s="21"/>
      <c r="B35" s="23" t="s">
        <v>50</v>
      </c>
      <c r="C35" s="24"/>
      <c r="D35" s="5">
        <f t="shared" si="0"/>
        <v>124</v>
      </c>
      <c r="E35" s="5">
        <v>4</v>
      </c>
      <c r="F35" s="6">
        <v>120</v>
      </c>
      <c r="G35" s="5">
        <f t="shared" si="1"/>
        <v>1469</v>
      </c>
      <c r="H35" s="5">
        <v>1</v>
      </c>
      <c r="I35" s="6">
        <v>1468</v>
      </c>
      <c r="J35" s="7">
        <f t="shared" si="2"/>
        <v>-91.558883594281824</v>
      </c>
      <c r="K35" s="7">
        <f t="shared" si="2"/>
        <v>300</v>
      </c>
      <c r="L35" s="7">
        <f t="shared" si="2"/>
        <v>-91.825613079019078</v>
      </c>
      <c r="M35" s="8" t="s">
        <v>60</v>
      </c>
    </row>
    <row r="36" spans="1:13" s="8" customFormat="1" ht="15" customHeight="1" x14ac:dyDescent="0.25">
      <c r="A36" s="21"/>
      <c r="B36" s="23" t="s">
        <v>51</v>
      </c>
      <c r="C36" s="24"/>
      <c r="D36" s="5">
        <f t="shared" si="0"/>
        <v>42</v>
      </c>
      <c r="E36" s="5">
        <v>1</v>
      </c>
      <c r="F36" s="6">
        <v>41</v>
      </c>
      <c r="G36" s="5">
        <f t="shared" si="1"/>
        <v>248</v>
      </c>
      <c r="H36" s="5">
        <v>0</v>
      </c>
      <c r="I36" s="6">
        <v>248</v>
      </c>
      <c r="J36" s="7">
        <f t="shared" si="2"/>
        <v>-83.064516129032256</v>
      </c>
      <c r="K36" s="7" t="str">
        <f t="shared" si="2"/>
        <v>-</v>
      </c>
      <c r="L36" s="7">
        <f t="shared" si="2"/>
        <v>-83.467741935483872</v>
      </c>
      <c r="M36" s="8" t="s">
        <v>60</v>
      </c>
    </row>
    <row r="37" spans="1:13" s="8" customFormat="1" ht="15" customHeight="1" x14ac:dyDescent="0.25">
      <c r="A37" s="21"/>
      <c r="B37" s="23" t="s">
        <v>52</v>
      </c>
      <c r="C37" s="24"/>
      <c r="D37" s="5">
        <f t="shared" si="0"/>
        <v>137</v>
      </c>
      <c r="E37" s="5">
        <v>5</v>
      </c>
      <c r="F37" s="6">
        <v>132</v>
      </c>
      <c r="G37" s="5">
        <f t="shared" si="1"/>
        <v>1365</v>
      </c>
      <c r="H37" s="5">
        <v>8</v>
      </c>
      <c r="I37" s="6">
        <v>1357</v>
      </c>
      <c r="J37" s="7">
        <f t="shared" si="2"/>
        <v>-89.963369963369971</v>
      </c>
      <c r="K37" s="7">
        <f t="shared" si="2"/>
        <v>-37.5</v>
      </c>
      <c r="L37" s="7">
        <f t="shared" si="2"/>
        <v>-90.27266028002947</v>
      </c>
      <c r="M37" s="8" t="s">
        <v>60</v>
      </c>
    </row>
    <row r="38" spans="1:13" s="8" customFormat="1" ht="15" customHeight="1" x14ac:dyDescent="0.25">
      <c r="A38" s="21"/>
      <c r="B38" s="23" t="s">
        <v>53</v>
      </c>
      <c r="C38" s="24"/>
      <c r="D38" s="5">
        <f t="shared" si="0"/>
        <v>430</v>
      </c>
      <c r="E38" s="5">
        <v>7</v>
      </c>
      <c r="F38" s="6">
        <v>423</v>
      </c>
      <c r="G38" s="5">
        <f t="shared" si="1"/>
        <v>2478</v>
      </c>
      <c r="H38" s="5">
        <v>1</v>
      </c>
      <c r="I38" s="6">
        <v>2477</v>
      </c>
      <c r="J38" s="7">
        <f t="shared" si="2"/>
        <v>-82.647296206618236</v>
      </c>
      <c r="K38" s="7">
        <f t="shared" si="2"/>
        <v>600</v>
      </c>
      <c r="L38" s="7">
        <f t="shared" si="2"/>
        <v>-82.922890593459826</v>
      </c>
      <c r="M38" s="8" t="s">
        <v>60</v>
      </c>
    </row>
    <row r="39" spans="1:13" s="8" customFormat="1" ht="15" customHeight="1" x14ac:dyDescent="0.25">
      <c r="A39" s="21"/>
      <c r="B39" s="23" t="s">
        <v>20</v>
      </c>
      <c r="C39" s="24"/>
      <c r="D39" s="5">
        <f t="shared" ref="D39:I39" si="6">D40-D27-D28-D29-D30-D31-D32-D33-D34-D35-D36-D37-D38</f>
        <v>2388</v>
      </c>
      <c r="E39" s="5">
        <f t="shared" si="6"/>
        <v>8</v>
      </c>
      <c r="F39" s="5">
        <f t="shared" si="6"/>
        <v>2380</v>
      </c>
      <c r="G39" s="5">
        <f t="shared" si="6"/>
        <v>8419</v>
      </c>
      <c r="H39" s="5">
        <f t="shared" si="6"/>
        <v>8</v>
      </c>
      <c r="I39" s="5">
        <f t="shared" si="6"/>
        <v>8411</v>
      </c>
      <c r="J39" s="7">
        <f t="shared" si="2"/>
        <v>-71.635586174129955</v>
      </c>
      <c r="K39" s="7">
        <f t="shared" si="2"/>
        <v>0</v>
      </c>
      <c r="L39" s="7">
        <f t="shared" si="2"/>
        <v>-71.703721317322561</v>
      </c>
      <c r="M39" s="8" t="s">
        <v>60</v>
      </c>
    </row>
    <row r="40" spans="1:13" s="8" customFormat="1" ht="15" customHeight="1" x14ac:dyDescent="0.25">
      <c r="A40" s="22"/>
      <c r="B40" s="23" t="s">
        <v>21</v>
      </c>
      <c r="C40" s="24"/>
      <c r="D40" s="5">
        <f t="shared" si="0"/>
        <v>8737</v>
      </c>
      <c r="E40" s="5">
        <v>193</v>
      </c>
      <c r="F40" s="6">
        <v>8544</v>
      </c>
      <c r="G40" s="5">
        <f t="shared" si="1"/>
        <v>52123</v>
      </c>
      <c r="H40" s="5">
        <v>171</v>
      </c>
      <c r="I40" s="6">
        <v>51952</v>
      </c>
      <c r="J40" s="7">
        <f t="shared" si="2"/>
        <v>-83.237726147765855</v>
      </c>
      <c r="K40" s="7">
        <f t="shared" si="2"/>
        <v>12.865497076023402</v>
      </c>
      <c r="L40" s="7">
        <f t="shared" si="2"/>
        <v>-83.554049892208198</v>
      </c>
      <c r="M40" s="8" t="s">
        <v>60</v>
      </c>
    </row>
    <row r="41" spans="1:13" s="8" customFormat="1" ht="15" customHeight="1" x14ac:dyDescent="0.25">
      <c r="A41" s="20" t="s">
        <v>22</v>
      </c>
      <c r="B41" s="23" t="s">
        <v>54</v>
      </c>
      <c r="C41" s="24"/>
      <c r="D41" s="5">
        <f t="shared" si="0"/>
        <v>294</v>
      </c>
      <c r="E41" s="5">
        <v>31</v>
      </c>
      <c r="F41" s="6">
        <v>263</v>
      </c>
      <c r="G41" s="5">
        <f t="shared" si="1"/>
        <v>18587</v>
      </c>
      <c r="H41" s="5">
        <v>91</v>
      </c>
      <c r="I41" s="6">
        <v>18496</v>
      </c>
      <c r="J41" s="7">
        <f t="shared" si="2"/>
        <v>-98.418249314036686</v>
      </c>
      <c r="K41" s="7">
        <f t="shared" si="2"/>
        <v>-65.934065934065927</v>
      </c>
      <c r="L41" s="7">
        <f t="shared" si="2"/>
        <v>-98.578070934256061</v>
      </c>
      <c r="M41" s="8" t="s">
        <v>60</v>
      </c>
    </row>
    <row r="42" spans="1:13" s="8" customFormat="1" ht="15" customHeight="1" x14ac:dyDescent="0.25">
      <c r="A42" s="21"/>
      <c r="B42" s="23" t="s">
        <v>55</v>
      </c>
      <c r="C42" s="24"/>
      <c r="D42" s="5">
        <f t="shared" si="0"/>
        <v>83</v>
      </c>
      <c r="E42" s="5">
        <v>7</v>
      </c>
      <c r="F42" s="6">
        <v>76</v>
      </c>
      <c r="G42" s="5">
        <f t="shared" si="1"/>
        <v>3009</v>
      </c>
      <c r="H42" s="5">
        <v>13</v>
      </c>
      <c r="I42" s="6">
        <v>2996</v>
      </c>
      <c r="J42" s="7">
        <f t="shared" si="2"/>
        <v>-97.2416085078099</v>
      </c>
      <c r="K42" s="7">
        <f t="shared" si="2"/>
        <v>-46.153846153846153</v>
      </c>
      <c r="L42" s="7">
        <f t="shared" si="2"/>
        <v>-97.463284379172237</v>
      </c>
      <c r="M42" s="8" t="s">
        <v>60</v>
      </c>
    </row>
    <row r="43" spans="1:13" s="8" customFormat="1" ht="15" customHeight="1" x14ac:dyDescent="0.25">
      <c r="A43" s="21"/>
      <c r="B43" s="23" t="s">
        <v>23</v>
      </c>
      <c r="C43" s="24"/>
      <c r="D43" s="5">
        <f t="shared" ref="D43:I43" si="7">D44-D41-D42</f>
        <v>308</v>
      </c>
      <c r="E43" s="5">
        <f t="shared" si="7"/>
        <v>1</v>
      </c>
      <c r="F43" s="5">
        <f t="shared" si="7"/>
        <v>307</v>
      </c>
      <c r="G43" s="5">
        <f t="shared" si="7"/>
        <v>356</v>
      </c>
      <c r="H43" s="5">
        <f t="shared" si="7"/>
        <v>11</v>
      </c>
      <c r="I43" s="5">
        <f t="shared" si="7"/>
        <v>345</v>
      </c>
      <c r="J43" s="7">
        <f t="shared" si="2"/>
        <v>-13.48314606741573</v>
      </c>
      <c r="K43" s="7">
        <f t="shared" si="2"/>
        <v>-90.909090909090907</v>
      </c>
      <c r="L43" s="7">
        <f t="shared" si="2"/>
        <v>-11.014492753623184</v>
      </c>
      <c r="M43" s="8" t="s">
        <v>60</v>
      </c>
    </row>
    <row r="44" spans="1:13" s="8" customFormat="1" ht="15" customHeight="1" x14ac:dyDescent="0.25">
      <c r="A44" s="22"/>
      <c r="B44" s="23" t="s">
        <v>24</v>
      </c>
      <c r="C44" s="24"/>
      <c r="D44" s="5">
        <f t="shared" si="0"/>
        <v>685</v>
      </c>
      <c r="E44" s="5">
        <v>39</v>
      </c>
      <c r="F44" s="6">
        <v>646</v>
      </c>
      <c r="G44" s="5">
        <f t="shared" si="1"/>
        <v>21952</v>
      </c>
      <c r="H44" s="5">
        <v>115</v>
      </c>
      <c r="I44" s="6">
        <v>21837</v>
      </c>
      <c r="J44" s="7">
        <f t="shared" si="2"/>
        <v>-96.879555393586003</v>
      </c>
      <c r="K44" s="7">
        <f t="shared" si="2"/>
        <v>-66.086956521739125</v>
      </c>
      <c r="L44" s="7">
        <f t="shared" si="2"/>
        <v>-97.041718184732346</v>
      </c>
      <c r="M44" s="8" t="s">
        <v>60</v>
      </c>
    </row>
    <row r="45" spans="1:13" s="8" customFormat="1" ht="20.25" customHeight="1" x14ac:dyDescent="0.25">
      <c r="A45" s="20" t="s">
        <v>25</v>
      </c>
      <c r="B45" s="23" t="s">
        <v>56</v>
      </c>
      <c r="C45" s="24"/>
      <c r="D45" s="5">
        <f t="shared" si="0"/>
        <v>183</v>
      </c>
      <c r="E45" s="5">
        <v>6</v>
      </c>
      <c r="F45" s="6">
        <v>177</v>
      </c>
      <c r="G45" s="5">
        <f t="shared" si="1"/>
        <v>1047</v>
      </c>
      <c r="H45" s="5">
        <v>14</v>
      </c>
      <c r="I45" s="6">
        <v>1033</v>
      </c>
      <c r="J45" s="7">
        <f t="shared" si="2"/>
        <v>-82.52148997134671</v>
      </c>
      <c r="K45" s="7">
        <f t="shared" si="2"/>
        <v>-57.142857142857139</v>
      </c>
      <c r="L45" s="7">
        <f t="shared" si="2"/>
        <v>-82.865440464666023</v>
      </c>
      <c r="M45" s="8" t="s">
        <v>60</v>
      </c>
    </row>
    <row r="46" spans="1:13" s="8" customFormat="1" ht="17.25" customHeight="1" x14ac:dyDescent="0.25">
      <c r="A46" s="21"/>
      <c r="B46" s="23" t="s">
        <v>26</v>
      </c>
      <c r="C46" s="24"/>
      <c r="D46" s="5">
        <f t="shared" ref="D46:I46" si="8">D47-D45</f>
        <v>246</v>
      </c>
      <c r="E46" s="5">
        <f t="shared" si="8"/>
        <v>4</v>
      </c>
      <c r="F46" s="5">
        <f t="shared" si="8"/>
        <v>242</v>
      </c>
      <c r="G46" s="5">
        <f t="shared" si="8"/>
        <v>976</v>
      </c>
      <c r="H46" s="5">
        <f t="shared" si="8"/>
        <v>8</v>
      </c>
      <c r="I46" s="5">
        <f t="shared" si="8"/>
        <v>968</v>
      </c>
      <c r="J46" s="7">
        <f t="shared" si="2"/>
        <v>-74.795081967213122</v>
      </c>
      <c r="K46" s="7">
        <f t="shared" si="2"/>
        <v>-50</v>
      </c>
      <c r="L46" s="7">
        <f t="shared" si="2"/>
        <v>-75</v>
      </c>
      <c r="M46" s="8" t="s">
        <v>60</v>
      </c>
    </row>
    <row r="47" spans="1:13" s="8" customFormat="1" ht="19.5" customHeight="1" x14ac:dyDescent="0.25">
      <c r="A47" s="22"/>
      <c r="B47" s="30" t="s">
        <v>27</v>
      </c>
      <c r="C47" s="31"/>
      <c r="D47" s="5">
        <f t="shared" si="0"/>
        <v>429</v>
      </c>
      <c r="E47" s="5">
        <v>10</v>
      </c>
      <c r="F47" s="6">
        <v>419</v>
      </c>
      <c r="G47" s="5">
        <f t="shared" si="1"/>
        <v>2023</v>
      </c>
      <c r="H47" s="5">
        <v>22</v>
      </c>
      <c r="I47" s="6">
        <v>2001</v>
      </c>
      <c r="J47" s="7">
        <f t="shared" si="2"/>
        <v>-78.793870489372225</v>
      </c>
      <c r="K47" s="7">
        <f t="shared" si="2"/>
        <v>-54.54545454545454</v>
      </c>
      <c r="L47" s="7">
        <f t="shared" si="2"/>
        <v>-79.060469765117446</v>
      </c>
      <c r="M47" s="8" t="s">
        <v>60</v>
      </c>
    </row>
    <row r="48" spans="1:13" s="8" customFormat="1" ht="15" customHeight="1" x14ac:dyDescent="0.25">
      <c r="A48" s="11"/>
      <c r="B48" s="32" t="s">
        <v>28</v>
      </c>
      <c r="C48" s="31"/>
      <c r="D48" s="5">
        <f t="shared" si="0"/>
        <v>408</v>
      </c>
      <c r="E48" s="5">
        <v>145</v>
      </c>
      <c r="F48" s="12">
        <v>263</v>
      </c>
      <c r="G48" s="5">
        <f t="shared" si="1"/>
        <v>2249</v>
      </c>
      <c r="H48" s="13">
        <v>211</v>
      </c>
      <c r="I48" s="12">
        <v>2038</v>
      </c>
      <c r="J48" s="14">
        <f t="shared" si="2"/>
        <v>-81.85860382392174</v>
      </c>
      <c r="K48" s="14">
        <f t="shared" si="2"/>
        <v>-31.279620853080569</v>
      </c>
      <c r="L48" s="14">
        <f t="shared" si="2"/>
        <v>-87.095191364082439</v>
      </c>
      <c r="M48" s="8" t="s">
        <v>60</v>
      </c>
    </row>
    <row r="49" spans="1:13" s="8" customFormat="1" ht="15" customHeight="1" x14ac:dyDescent="0.25">
      <c r="A49" s="15"/>
      <c r="B49" s="29" t="s">
        <v>29</v>
      </c>
      <c r="C49" s="24"/>
      <c r="D49" s="5">
        <f>D19+D26+D40+D44+D47+D48</f>
        <v>82695</v>
      </c>
      <c r="E49" s="5">
        <f t="shared" ref="E49:I49" si="9">E19+E26+E40+E44+E47+E48</f>
        <v>12098</v>
      </c>
      <c r="F49" s="5">
        <f t="shared" si="9"/>
        <v>70597</v>
      </c>
      <c r="G49" s="5">
        <f t="shared" si="9"/>
        <v>1273634</v>
      </c>
      <c r="H49" s="5">
        <f t="shared" si="9"/>
        <v>261438</v>
      </c>
      <c r="I49" s="5">
        <f t="shared" si="9"/>
        <v>1012196</v>
      </c>
      <c r="J49" s="7">
        <f t="shared" si="2"/>
        <v>-93.507161398015455</v>
      </c>
      <c r="K49" s="7">
        <f t="shared" si="2"/>
        <v>-95.372516619619191</v>
      </c>
      <c r="L49" s="7">
        <f t="shared" si="2"/>
        <v>-93.025362676793819</v>
      </c>
      <c r="M49" s="8" t="s">
        <v>60</v>
      </c>
    </row>
    <row r="51" spans="1:13" ht="62.45" customHeight="1" x14ac:dyDescent="0.25">
      <c r="A51" s="18" t="s">
        <v>61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50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2:C32"/>
    <mergeCell ref="A20:A26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A1:L1"/>
    <mergeCell ref="A2:C3"/>
    <mergeCell ref="D2:F2"/>
    <mergeCell ref="G2:I2"/>
    <mergeCell ref="J2:L2"/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B38:C38"/>
    <mergeCell ref="B24:C24"/>
    <mergeCell ref="B25:C25"/>
    <mergeCell ref="B26:C26"/>
    <mergeCell ref="A27:A40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來臺旅客按居住地 (2)</vt:lpstr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2021-08-23T02:48:50Z</cp:lastPrinted>
  <dcterms:created xsi:type="dcterms:W3CDTF">2018-08-16T04:21:57Z</dcterms:created>
  <dcterms:modified xsi:type="dcterms:W3CDTF">2021-08-23T02:49:22Z</dcterms:modified>
</cp:coreProperties>
</file>