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<sst xmlns="http://schemas.openxmlformats.org/spreadsheetml/2006/main" count="117" uniqueCount="72">
  <si>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</si>
  <si>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</si>
  <si>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</si>
  <si>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</si>
  <si>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</si>
  <si>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</si>
  <si>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</si>
  <si>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</si>
  <si>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</si>
  <si>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</si>
  <si>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</si>
  <si>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</si>
  <si>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</si>
  <si>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</si>
  <si>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</si>
  <si>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</si>
  <si>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</si>
  <si>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</si>
  <si>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</si>
  <si>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</si>
  <si>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</si>
  <si>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</si>
  <si>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</si>
  <si>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</si>
  <si>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</si>
  <si>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</si>
  <si>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</si>
  <si>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</si>
  <si>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</si>
  <si>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</si>
  <si>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</si>
  <si>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</si>
  <si>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</si>
  <si>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</si>
  <si>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</si>
  <si>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</si>
  <si>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</si>
  <si>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</si>
  <si>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</si>
  <si>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</si>
  <si>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</si>
  <si>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</si>
  <si>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</si>
  <si>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</si>
  <si>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</si>
  <si>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</si>
  <si>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</si>
  <si>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</si>
  <si>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</si>
  <si>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</si>
  <si>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</si>
  <si>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</si>
  <si>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</si>
  <si>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</si>
  <si>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</si>
  <si>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</si>
  <si>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</si>
  <si>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</si>
  <si>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</si>
  <si>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</si>
  <si>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</si>
  <si>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</si>
  <si>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</si>
  <si>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</si>
  <si>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</si>
  <si>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</si>
  <si>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</si>
  <si>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</si>
  <si>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</si>
  <si>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</si>
  <si>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110年7月來臺旅客人次～按停留夜數分
Table 1-8  Visitor Arrivals  by Length of Stay,
July,2021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</si>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</sst>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8</v>
      </c>
      <c r="K3" s="4">
        <v>7</v>
      </c>
      <c r="L3" s="4">
        <v>23</v>
      </c>
      <c r="M3" s="4">
        <v>963</v>
      </c>
      <c r="N3" s="11">
        <f>SUM(D3:M3)</f>
        <v>1001</v>
      </c>
      <c r="O3" s="4">
        <v>105357</v>
      </c>
      <c r="P3" s="4">
        <v>2340</v>
      </c>
      <c r="Q3" s="11">
        <f>SUM(D3:L3)</f>
        <v>38</v>
      </c>
      <c r="R3" s="6">
        <f t="shared" ref="R3:R48" si="0">IF(P3&lt;&gt;0,P3/SUM(D3:L3),0)</f>
        <v>61.578947368421055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27</v>
      </c>
      <c r="E4" s="5">
        <v>30</v>
      </c>
      <c r="F4" s="5">
        <v>7</v>
      </c>
      <c r="G4" s="5">
        <v>6</v>
      </c>
      <c r="H4" s="5">
        <v>5</v>
      </c>
      <c r="I4" s="5">
        <v>0</v>
      </c>
      <c r="J4" s="5">
        <v>5</v>
      </c>
      <c r="K4" s="5">
        <v>9</v>
      </c>
      <c r="L4" s="5">
        <v>41</v>
      </c>
      <c r="M4" s="5">
        <v>2195</v>
      </c>
      <c r="N4" s="11">
        <f t="shared" ref="N4:N14" si="1">SUM(D4:M4)</f>
        <v>2325</v>
      </c>
      <c r="O4" s="5">
        <v>375375</v>
      </c>
      <c r="P4" s="5">
        <v>4149</v>
      </c>
      <c r="Q4" s="11">
        <f t="shared" ref="Q4:Q48" si="2">SUM(D4:L4)</f>
        <v>130</v>
      </c>
      <c r="R4" s="6">
        <f t="shared" si="0"/>
        <v>31.915384615384614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14</v>
      </c>
      <c r="K5" s="5">
        <v>62</v>
      </c>
      <c r="L5" s="5">
        <v>100</v>
      </c>
      <c r="M5" s="5">
        <v>784</v>
      </c>
      <c r="N5" s="11">
        <f t="shared" si="1"/>
        <v>960</v>
      </c>
      <c r="O5" s="5">
        <v>309413</v>
      </c>
      <c r="P5" s="5">
        <v>11126</v>
      </c>
      <c r="Q5" s="11">
        <f t="shared" si="2"/>
        <v>176</v>
      </c>
      <c r="R5" s="6">
        <f t="shared" si="0"/>
        <v>63.215909090909093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5</v>
      </c>
      <c r="K6" s="5">
        <v>12</v>
      </c>
      <c r="L6" s="5">
        <v>62</v>
      </c>
      <c r="M6" s="5">
        <v>363</v>
      </c>
      <c r="N6" s="11">
        <f t="shared" si="1"/>
        <v>443</v>
      </c>
      <c r="O6" s="5">
        <v>153300</v>
      </c>
      <c r="P6" s="5">
        <v>5419</v>
      </c>
      <c r="Q6" s="11">
        <f t="shared" si="2"/>
        <v>80</v>
      </c>
      <c r="R6" s="6">
        <f t="shared" si="0"/>
        <v>67.737499999999997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1</v>
      </c>
      <c r="E7" s="5">
        <v>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3</v>
      </c>
      <c r="L7" s="5">
        <v>13</v>
      </c>
      <c r="M7" s="5">
        <v>193</v>
      </c>
      <c r="N7" s="11">
        <f t="shared" si="1"/>
        <v>215</v>
      </c>
      <c r="O7" s="5">
        <v>88933</v>
      </c>
      <c r="P7" s="5">
        <v>1094</v>
      </c>
      <c r="Q7" s="11">
        <f t="shared" si="2"/>
        <v>22</v>
      </c>
      <c r="R7" s="6">
        <f t="shared" si="0"/>
        <v>49.727272727272727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5">
        <v>7</v>
      </c>
      <c r="M8" s="5">
        <v>73</v>
      </c>
      <c r="N8" s="11">
        <f t="shared" si="1"/>
        <v>82</v>
      </c>
      <c r="O8" s="5">
        <v>33399</v>
      </c>
      <c r="P8" s="5">
        <v>556</v>
      </c>
      <c r="Q8" s="11">
        <f t="shared" si="2"/>
        <v>9</v>
      </c>
      <c r="R8" s="6">
        <f t="shared" si="0"/>
        <v>61.777777777777779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53</v>
      </c>
      <c r="E9" s="5">
        <v>55</v>
      </c>
      <c r="F9" s="5">
        <v>1</v>
      </c>
      <c r="G9" s="5">
        <v>0</v>
      </c>
      <c r="H9" s="5">
        <v>0</v>
      </c>
      <c r="I9" s="5">
        <v>0</v>
      </c>
      <c r="J9" s="5">
        <v>3</v>
      </c>
      <c r="K9" s="5">
        <v>6</v>
      </c>
      <c r="L9" s="5">
        <v>26</v>
      </c>
      <c r="M9" s="5">
        <v>453</v>
      </c>
      <c r="N9" s="11">
        <f t="shared" si="1"/>
        <v>597</v>
      </c>
      <c r="O9" s="5">
        <v>221919</v>
      </c>
      <c r="P9" s="5">
        <v>2605</v>
      </c>
      <c r="Q9" s="11">
        <f t="shared" si="2"/>
        <v>144</v>
      </c>
      <c r="R9" s="6">
        <f t="shared" si="0"/>
        <v>18.090277777777779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2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8</v>
      </c>
      <c r="L10" s="5">
        <v>21</v>
      </c>
      <c r="M10" s="5">
        <v>109</v>
      </c>
      <c r="N10" s="11">
        <f t="shared" si="1"/>
        <v>143</v>
      </c>
      <c r="O10" s="5">
        <v>38297</v>
      </c>
      <c r="P10" s="5">
        <v>2004</v>
      </c>
      <c r="Q10" s="11">
        <f t="shared" si="2"/>
        <v>34</v>
      </c>
      <c r="R10" s="6">
        <f t="shared" si="0"/>
        <v>58.941176470588232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72</v>
      </c>
      <c r="E11" s="5">
        <v>15</v>
      </c>
      <c r="F11" s="5">
        <v>3</v>
      </c>
      <c r="G11" s="5">
        <v>8</v>
      </c>
      <c r="H11" s="5">
        <v>24</v>
      </c>
      <c r="I11" s="5">
        <v>178</v>
      </c>
      <c r="J11" s="5">
        <v>361</v>
      </c>
      <c r="K11" s="5">
        <v>354</v>
      </c>
      <c r="L11" s="5">
        <v>63</v>
      </c>
      <c r="M11" s="5">
        <v>2772</v>
      </c>
      <c r="N11" s="11">
        <f t="shared" si="1"/>
        <v>3850</v>
      </c>
      <c r="O11" s="5">
        <v>3298376</v>
      </c>
      <c r="P11" s="5">
        <v>27746</v>
      </c>
      <c r="Q11" s="11">
        <f t="shared" si="2"/>
        <v>1078</v>
      </c>
      <c r="R11" s="6">
        <f t="shared" si="0"/>
        <v>25.738404452690165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159</v>
      </c>
      <c r="E12" s="5">
        <v>7</v>
      </c>
      <c r="F12" s="5">
        <v>10</v>
      </c>
      <c r="G12" s="5">
        <v>0</v>
      </c>
      <c r="H12" s="5">
        <v>5</v>
      </c>
      <c r="I12" s="5">
        <v>5</v>
      </c>
      <c r="J12" s="5">
        <v>329</v>
      </c>
      <c r="K12" s="5">
        <v>266</v>
      </c>
      <c r="L12" s="5">
        <v>25</v>
      </c>
      <c r="M12" s="5">
        <v>1167</v>
      </c>
      <c r="N12" s="11">
        <f t="shared" si="1"/>
        <v>1973</v>
      </c>
      <c r="O12" s="5">
        <v>1045394</v>
      </c>
      <c r="P12" s="5">
        <v>18302</v>
      </c>
      <c r="Q12" s="11">
        <f t="shared" si="2"/>
        <v>806</v>
      </c>
      <c r="R12" s="6">
        <f t="shared" si="0"/>
        <v>22.707196029776675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8</v>
      </c>
      <c r="L13" s="5">
        <v>11</v>
      </c>
      <c r="M13" s="5">
        <v>470</v>
      </c>
      <c r="N13" s="11">
        <f t="shared" si="1"/>
        <v>492</v>
      </c>
      <c r="O13" s="5">
        <v>390768</v>
      </c>
      <c r="P13" s="5">
        <v>1309</v>
      </c>
      <c r="Q13" s="11">
        <f t="shared" si="2"/>
        <v>22</v>
      </c>
      <c r="R13" s="6">
        <f t="shared" si="0"/>
        <v>59.5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5</v>
      </c>
      <c r="K14" s="5">
        <v>9</v>
      </c>
      <c r="L14" s="5">
        <v>17</v>
      </c>
      <c r="M14" s="5">
        <v>2681</v>
      </c>
      <c r="N14" s="11">
        <f t="shared" si="1"/>
        <v>2713</v>
      </c>
      <c r="O14" s="5">
        <v>2404877</v>
      </c>
      <c r="P14" s="5">
        <v>1925</v>
      </c>
      <c r="Q14" s="11">
        <f t="shared" si="2"/>
        <v>32</v>
      </c>
      <c r="R14" s="6">
        <f t="shared" si="0"/>
        <v>60.15625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0</v>
      </c>
      <c r="E15" s="5">
        <f t="shared" ref="E15:M15" si="3">E16-E9-E10-E11-E12-E13-E14</f>
        <v>0</v>
      </c>
      <c r="F15" s="5">
        <f t="shared" si="3"/>
        <v>0</v>
      </c>
      <c r="G15" s="5">
        <f t="shared" si="3"/>
        <v>0</v>
      </c>
      <c r="H15" s="5">
        <f t="shared" si="3"/>
        <v>1</v>
      </c>
      <c r="I15" s="5">
        <f t="shared" si="3"/>
        <v>0</v>
      </c>
      <c r="J15" s="5">
        <f t="shared" si="3"/>
        <v>0</v>
      </c>
      <c r="K15" s="5">
        <f t="shared" si="3"/>
        <v>3</v>
      </c>
      <c r="L15" s="5">
        <f t="shared" si="3"/>
        <v>1</v>
      </c>
      <c r="M15" s="5">
        <f t="shared" si="3"/>
        <v>14</v>
      </c>
      <c r="N15" s="5">
        <f t="shared" ref="N15" si="4">N16-N9-N10-N11-N12-N13-N14</f>
        <v>19</v>
      </c>
      <c r="O15" s="5">
        <f>O16-O9-O10-O11-O12-O13-O14</f>
        <v>5953</v>
      </c>
      <c r="P15" s="5">
        <f>P16-P9-P10-P11-P12-P13-P14</f>
        <v>210</v>
      </c>
      <c r="Q15" s="11">
        <f t="shared" si="2"/>
        <v>5</v>
      </c>
      <c r="R15" s="6">
        <f t="shared" si="0"/>
        <v>42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286</v>
      </c>
      <c r="E16" s="5">
        <v>81</v>
      </c>
      <c r="F16" s="5">
        <v>14</v>
      </c>
      <c r="G16" s="5">
        <v>9</v>
      </c>
      <c r="H16" s="5">
        <v>30</v>
      </c>
      <c r="I16" s="5">
        <v>183</v>
      </c>
      <c r="J16" s="5">
        <v>700</v>
      </c>
      <c r="K16" s="5">
        <v>654</v>
      </c>
      <c r="L16" s="5">
        <v>164</v>
      </c>
      <c r="M16" s="5">
        <v>7666</v>
      </c>
      <c r="N16" s="11">
        <f t="shared" ref="N16:N48" si="5">SUM(D16:M16)</f>
        <v>9787</v>
      </c>
      <c r="O16" s="5">
        <v>7405584</v>
      </c>
      <c r="P16" s="5">
        <v>54101</v>
      </c>
      <c r="Q16" s="11">
        <f t="shared" si="2"/>
        <v>2121</v>
      </c>
      <c r="R16" s="6">
        <f t="shared" si="0"/>
        <v>25.507307873644507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0</v>
      </c>
      <c r="E17" s="5">
        <f t="shared" ref="E17:M17" si="6">E18-E16-E3-E4-E5-E6-E7-E8</f>
        <v>0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1</v>
      </c>
      <c r="K17" s="5">
        <f t="shared" si="6"/>
        <v>0</v>
      </c>
      <c r="L17" s="5">
        <f t="shared" si="6"/>
        <v>2</v>
      </c>
      <c r="M17" s="5">
        <f t="shared" si="6"/>
        <v>146</v>
      </c>
      <c r="N17" s="11">
        <f t="shared" si="5"/>
        <v>149</v>
      </c>
      <c r="O17" s="5">
        <f>O18-O16-O3-O4-O5-O6-O7-O8</f>
        <v>79406</v>
      </c>
      <c r="P17" s="5">
        <f>P18-P16-P3-P4-P5-P6-P7-P8</f>
        <v>179</v>
      </c>
      <c r="Q17" s="11">
        <f t="shared" si="2"/>
        <v>3</v>
      </c>
      <c r="R17" s="6">
        <f t="shared" si="0"/>
        <v>59.666666666666664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315</v>
      </c>
      <c r="E18" s="5">
        <v>116</v>
      </c>
      <c r="F18" s="5">
        <v>21</v>
      </c>
      <c r="G18" s="5">
        <v>15</v>
      </c>
      <c r="H18" s="5">
        <v>35</v>
      </c>
      <c r="I18" s="5">
        <v>183</v>
      </c>
      <c r="J18" s="5">
        <v>733</v>
      </c>
      <c r="K18" s="5">
        <v>749</v>
      </c>
      <c r="L18" s="5">
        <v>412</v>
      </c>
      <c r="M18" s="5">
        <v>12383</v>
      </c>
      <c r="N18" s="11">
        <f t="shared" si="5"/>
        <v>14962</v>
      </c>
      <c r="O18" s="5">
        <v>8550767</v>
      </c>
      <c r="P18" s="5">
        <v>78964</v>
      </c>
      <c r="Q18" s="11">
        <f t="shared" si="2"/>
        <v>2579</v>
      </c>
      <c r="R18" s="6">
        <f t="shared" si="0"/>
        <v>30.618069018999613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6</v>
      </c>
      <c r="L19" s="5">
        <v>19</v>
      </c>
      <c r="M19" s="5">
        <v>156</v>
      </c>
      <c r="N19" s="11">
        <f t="shared" si="5"/>
        <v>182</v>
      </c>
      <c r="O19" s="5">
        <v>68262</v>
      </c>
      <c r="P19" s="5">
        <v>1754</v>
      </c>
      <c r="Q19" s="11">
        <f t="shared" si="2"/>
        <v>26</v>
      </c>
      <c r="R19" s="6">
        <f t="shared" si="0"/>
        <v>67.461538461538467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27</v>
      </c>
      <c r="K20" s="5">
        <v>163</v>
      </c>
      <c r="L20" s="5">
        <v>167</v>
      </c>
      <c r="M20" s="5">
        <v>1428</v>
      </c>
      <c r="N20" s="11">
        <f t="shared" si="5"/>
        <v>1786</v>
      </c>
      <c r="O20" s="5">
        <v>627173</v>
      </c>
      <c r="P20" s="5">
        <v>20835</v>
      </c>
      <c r="Q20" s="11">
        <f t="shared" si="2"/>
        <v>358</v>
      </c>
      <c r="R20" s="6">
        <f t="shared" si="0"/>
        <v>58.19832402234637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3</v>
      </c>
      <c r="L21" s="5">
        <v>3</v>
      </c>
      <c r="M21" s="5">
        <v>32</v>
      </c>
      <c r="N21" s="11">
        <f t="shared" si="5"/>
        <v>38</v>
      </c>
      <c r="O21" s="5">
        <v>13576</v>
      </c>
      <c r="P21" s="5">
        <v>370</v>
      </c>
      <c r="Q21" s="11">
        <f t="shared" si="2"/>
        <v>6</v>
      </c>
      <c r="R21" s="6">
        <f t="shared" si="0"/>
        <v>61.666666666666664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2</v>
      </c>
      <c r="M22" s="5">
        <v>24</v>
      </c>
      <c r="N22" s="11">
        <f t="shared" si="5"/>
        <v>27</v>
      </c>
      <c r="O22" s="5">
        <v>7333</v>
      </c>
      <c r="P22" s="5">
        <v>188</v>
      </c>
      <c r="Q22" s="11">
        <f t="shared" si="2"/>
        <v>3</v>
      </c>
      <c r="R22" s="6">
        <f t="shared" si="0"/>
        <v>62.666666666666664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11">
        <f t="shared" si="5"/>
        <v>1</v>
      </c>
      <c r="O23" s="5">
        <v>798</v>
      </c>
      <c r="P23" s="5">
        <v>0</v>
      </c>
      <c r="Q23" s="11">
        <f t="shared" si="2"/>
        <v>0</v>
      </c>
      <c r="R23" s="6">
        <f t="shared" si="0"/>
        <v>0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2</v>
      </c>
      <c r="E24" s="5">
        <f t="shared" ref="E24:M24" si="7">E25-E19-E20-E21-E22-E23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0</v>
      </c>
      <c r="K24" s="5">
        <f t="shared" si="7"/>
        <v>6</v>
      </c>
      <c r="L24" s="5">
        <f t="shared" si="7"/>
        <v>5</v>
      </c>
      <c r="M24" s="5">
        <f t="shared" si="7"/>
        <v>157</v>
      </c>
      <c r="N24" s="11">
        <f t="shared" si="5"/>
        <v>170</v>
      </c>
      <c r="O24" s="5">
        <f>O25-O19-O20-O21-O22-O23</f>
        <v>92414</v>
      </c>
      <c r="P24" s="5">
        <f>P25-P19-P20-P21-P22-P23</f>
        <v>657</v>
      </c>
      <c r="Q24" s="11">
        <f t="shared" si="2"/>
        <v>13</v>
      </c>
      <c r="R24" s="6">
        <f t="shared" si="0"/>
        <v>50.53846153846154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3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28</v>
      </c>
      <c r="K25" s="5">
        <v>178</v>
      </c>
      <c r="L25" s="5">
        <v>196</v>
      </c>
      <c r="M25" s="5">
        <v>1798</v>
      </c>
      <c r="N25" s="11">
        <f t="shared" si="5"/>
        <v>2204</v>
      </c>
      <c r="O25" s="5">
        <v>809556</v>
      </c>
      <c r="P25" s="5">
        <v>23804</v>
      </c>
      <c r="Q25" s="11">
        <f t="shared" si="2"/>
        <v>406</v>
      </c>
      <c r="R25" s="6">
        <f t="shared" si="0"/>
        <v>58.630541871921181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5</v>
      </c>
      <c r="L26" s="5">
        <v>12</v>
      </c>
      <c r="M26" s="5">
        <v>43</v>
      </c>
      <c r="N26" s="11">
        <f t="shared" si="5"/>
        <v>67</v>
      </c>
      <c r="O26" s="5">
        <v>18099</v>
      </c>
      <c r="P26" s="5">
        <v>1231</v>
      </c>
      <c r="Q26" s="11">
        <f t="shared" si="2"/>
        <v>24</v>
      </c>
      <c r="R26" s="6">
        <f t="shared" si="0"/>
        <v>51.291666666666664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8</v>
      </c>
      <c r="L27" s="5">
        <v>22</v>
      </c>
      <c r="M27" s="5">
        <v>207</v>
      </c>
      <c r="N27" s="11">
        <f t="shared" si="5"/>
        <v>238</v>
      </c>
      <c r="O27" s="5">
        <v>79373</v>
      </c>
      <c r="P27" s="5">
        <v>2053</v>
      </c>
      <c r="Q27" s="11">
        <f t="shared" si="2"/>
        <v>31</v>
      </c>
      <c r="R27" s="6">
        <f t="shared" si="0"/>
        <v>66.225806451612897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1</v>
      </c>
      <c r="E28" s="5">
        <v>2</v>
      </c>
      <c r="F28" s="5">
        <v>0</v>
      </c>
      <c r="G28" s="5">
        <v>0</v>
      </c>
      <c r="H28" s="5">
        <v>0</v>
      </c>
      <c r="I28" s="5">
        <v>1</v>
      </c>
      <c r="J28" s="5">
        <v>6</v>
      </c>
      <c r="K28" s="5">
        <v>25</v>
      </c>
      <c r="L28" s="5">
        <v>26</v>
      </c>
      <c r="M28" s="5">
        <v>189</v>
      </c>
      <c r="N28" s="11">
        <f t="shared" si="5"/>
        <v>250</v>
      </c>
      <c r="O28" s="5">
        <v>72170</v>
      </c>
      <c r="P28" s="5">
        <v>3345</v>
      </c>
      <c r="Q28" s="11">
        <f t="shared" si="2"/>
        <v>61</v>
      </c>
      <c r="R28" s="6">
        <f t="shared" si="0"/>
        <v>54.83606557377049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8</v>
      </c>
      <c r="M29" s="5">
        <v>44</v>
      </c>
      <c r="N29" s="11">
        <f t="shared" si="5"/>
        <v>55</v>
      </c>
      <c r="O29" s="5">
        <v>18607</v>
      </c>
      <c r="P29" s="5">
        <v>611</v>
      </c>
      <c r="Q29" s="11">
        <f t="shared" si="2"/>
        <v>11</v>
      </c>
      <c r="R29" s="6">
        <f t="shared" si="0"/>
        <v>55.545454545454547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6</v>
      </c>
      <c r="E30" s="5">
        <v>2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21</v>
      </c>
      <c r="L30" s="5">
        <v>19</v>
      </c>
      <c r="M30" s="5">
        <v>65</v>
      </c>
      <c r="N30" s="11">
        <f t="shared" si="5"/>
        <v>114</v>
      </c>
      <c r="O30" s="5">
        <v>20588</v>
      </c>
      <c r="P30" s="5">
        <v>2476</v>
      </c>
      <c r="Q30" s="11">
        <f t="shared" si="2"/>
        <v>49</v>
      </c>
      <c r="R30" s="6">
        <f t="shared" si="0"/>
        <v>50.530612244897959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5">
        <v>0</v>
      </c>
      <c r="M31" s="5">
        <v>17</v>
      </c>
      <c r="N31" s="11">
        <f t="shared" si="5"/>
        <v>19</v>
      </c>
      <c r="O31" s="5">
        <v>8953</v>
      </c>
      <c r="P31" s="5">
        <v>106</v>
      </c>
      <c r="Q31" s="11">
        <f t="shared" si="2"/>
        <v>2</v>
      </c>
      <c r="R31" s="6">
        <f t="shared" si="0"/>
        <v>53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5</v>
      </c>
      <c r="M32" s="5">
        <v>62</v>
      </c>
      <c r="N32" s="11">
        <f t="shared" si="5"/>
        <v>68</v>
      </c>
      <c r="O32" s="5">
        <v>24364</v>
      </c>
      <c r="P32" s="5">
        <v>460</v>
      </c>
      <c r="Q32" s="11">
        <f t="shared" si="2"/>
        <v>6</v>
      </c>
      <c r="R32" s="6">
        <f t="shared" si="0"/>
        <v>76.666666666666671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14</v>
      </c>
      <c r="E33" s="5">
        <v>13</v>
      </c>
      <c r="F33" s="5">
        <v>1</v>
      </c>
      <c r="G33" s="5">
        <v>0</v>
      </c>
      <c r="H33" s="5">
        <v>1</v>
      </c>
      <c r="I33" s="5">
        <v>0</v>
      </c>
      <c r="J33" s="5">
        <v>3</v>
      </c>
      <c r="K33" s="5">
        <v>25</v>
      </c>
      <c r="L33" s="5">
        <v>36</v>
      </c>
      <c r="M33" s="5">
        <v>170</v>
      </c>
      <c r="N33" s="11">
        <f t="shared" si="5"/>
        <v>263</v>
      </c>
      <c r="O33" s="5">
        <v>71008</v>
      </c>
      <c r="P33" s="5">
        <v>3974</v>
      </c>
      <c r="Q33" s="11">
        <f t="shared" si="2"/>
        <v>93</v>
      </c>
      <c r="R33" s="6">
        <f t="shared" si="0"/>
        <v>42.731182795698928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</v>
      </c>
      <c r="L34" s="5">
        <v>3</v>
      </c>
      <c r="M34" s="5">
        <v>23</v>
      </c>
      <c r="N34" s="11">
        <f t="shared" si="5"/>
        <v>28</v>
      </c>
      <c r="O34" s="5">
        <v>10284</v>
      </c>
      <c r="P34" s="5">
        <v>316</v>
      </c>
      <c r="Q34" s="11">
        <f t="shared" si="2"/>
        <v>5</v>
      </c>
      <c r="R34" s="6">
        <f t="shared" si="0"/>
        <v>63.2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5</v>
      </c>
      <c r="N35" s="11">
        <f t="shared" si="5"/>
        <v>6</v>
      </c>
      <c r="O35" s="5">
        <v>1954</v>
      </c>
      <c r="P35" s="5">
        <v>60</v>
      </c>
      <c r="Q35" s="11">
        <f t="shared" si="2"/>
        <v>1</v>
      </c>
      <c r="R35" s="6">
        <f t="shared" si="0"/>
        <v>60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2</v>
      </c>
      <c r="E36" s="5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21</v>
      </c>
      <c r="N36" s="11">
        <f t="shared" si="5"/>
        <v>26</v>
      </c>
      <c r="O36" s="5">
        <v>9145</v>
      </c>
      <c r="P36" s="5">
        <v>8</v>
      </c>
      <c r="Q36" s="11">
        <f t="shared" si="2"/>
        <v>5</v>
      </c>
      <c r="R36" s="6">
        <f t="shared" si="0"/>
        <v>1.6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13</v>
      </c>
      <c r="E37" s="5">
        <v>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5</v>
      </c>
      <c r="M37" s="5">
        <v>44</v>
      </c>
      <c r="N37" s="11">
        <f t="shared" si="5"/>
        <v>68</v>
      </c>
      <c r="O37" s="5">
        <v>20120</v>
      </c>
      <c r="P37" s="5">
        <v>454</v>
      </c>
      <c r="Q37" s="11">
        <f t="shared" si="2"/>
        <v>24</v>
      </c>
      <c r="R37" s="6">
        <f t="shared" si="0"/>
        <v>18.916666666666668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25</v>
      </c>
      <c r="E38" s="5">
        <f t="shared" ref="E38:M38" si="8">E39-E26-E27-E28-E29-E30-E31-E32-E33-E34-E35-E36-E37</f>
        <v>5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2</v>
      </c>
      <c r="J38" s="5">
        <f t="shared" si="8"/>
        <v>11</v>
      </c>
      <c r="K38" s="5">
        <f t="shared" si="8"/>
        <v>64</v>
      </c>
      <c r="L38" s="5">
        <f t="shared" si="8"/>
        <v>53</v>
      </c>
      <c r="M38" s="5">
        <f t="shared" si="8"/>
        <v>234</v>
      </c>
      <c r="N38" s="11">
        <f t="shared" si="5"/>
        <v>394</v>
      </c>
      <c r="O38" s="5">
        <f>O39-O26-O27-O28-O29-O30-O31-O32-O33-O34-O35-O36-O37</f>
        <v>98703</v>
      </c>
      <c r="P38" s="5">
        <f>P39-P26-P27-P28-P29-P30-P31-P32-P33-P34-P35-P36-P37</f>
        <v>7155</v>
      </c>
      <c r="Q38" s="11">
        <f t="shared" si="2"/>
        <v>160</v>
      </c>
      <c r="R38" s="6">
        <f t="shared" si="0"/>
        <v>44.71875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66</v>
      </c>
      <c r="E39" s="5">
        <v>31</v>
      </c>
      <c r="F39" s="5">
        <v>1</v>
      </c>
      <c r="G39" s="5">
        <v>0</v>
      </c>
      <c r="H39" s="5">
        <v>1</v>
      </c>
      <c r="I39" s="5">
        <v>4</v>
      </c>
      <c r="J39" s="5">
        <v>24</v>
      </c>
      <c r="K39" s="5">
        <v>156</v>
      </c>
      <c r="L39" s="5">
        <v>189</v>
      </c>
      <c r="M39" s="5">
        <v>1124</v>
      </c>
      <c r="N39" s="11">
        <f t="shared" si="5"/>
        <v>1596</v>
      </c>
      <c r="O39" s="5">
        <v>453368</v>
      </c>
      <c r="P39" s="5">
        <v>22249</v>
      </c>
      <c r="Q39" s="11">
        <f t="shared" si="2"/>
        <v>472</v>
      </c>
      <c r="R39" s="6">
        <f t="shared" si="0"/>
        <v>47.137711864406782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5</v>
      </c>
      <c r="L40" s="5">
        <v>4</v>
      </c>
      <c r="M40" s="5">
        <v>53</v>
      </c>
      <c r="N40" s="11">
        <f t="shared" si="5"/>
        <v>65</v>
      </c>
      <c r="O40" s="5">
        <v>21965</v>
      </c>
      <c r="P40" s="5">
        <v>618</v>
      </c>
      <c r="Q40" s="11">
        <f t="shared" si="2"/>
        <v>12</v>
      </c>
      <c r="R40" s="6">
        <f t="shared" si="0"/>
        <v>51.5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1</v>
      </c>
      <c r="M41" s="5">
        <v>14</v>
      </c>
      <c r="N41" s="11">
        <f t="shared" si="5"/>
        <v>17</v>
      </c>
      <c r="O41" s="5">
        <v>5650</v>
      </c>
      <c r="P41" s="5">
        <v>103</v>
      </c>
      <c r="Q41" s="11">
        <f t="shared" si="2"/>
        <v>3</v>
      </c>
      <c r="R41" s="6">
        <f t="shared" si="0"/>
        <v>34.333333333333336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1</v>
      </c>
      <c r="K42" s="5">
        <f t="shared" si="9"/>
        <v>4</v>
      </c>
      <c r="L42" s="5">
        <f t="shared" si="9"/>
        <v>0</v>
      </c>
      <c r="M42" s="5">
        <f t="shared" si="9"/>
        <v>9</v>
      </c>
      <c r="N42" s="11">
        <f t="shared" si="5"/>
        <v>14</v>
      </c>
      <c r="O42" s="5">
        <f>O43-O40-O41</f>
        <v>4589</v>
      </c>
      <c r="P42" s="5">
        <f>P43-P40-P41</f>
        <v>200</v>
      </c>
      <c r="Q42" s="11">
        <f t="shared" si="2"/>
        <v>5</v>
      </c>
      <c r="R42" s="6">
        <f t="shared" si="0"/>
        <v>40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3</v>
      </c>
      <c r="K43" s="5">
        <v>10</v>
      </c>
      <c r="L43" s="5">
        <v>5</v>
      </c>
      <c r="M43" s="5">
        <v>76</v>
      </c>
      <c r="N43" s="11">
        <f t="shared" si="5"/>
        <v>96</v>
      </c>
      <c r="O43" s="5">
        <v>32204</v>
      </c>
      <c r="P43" s="5">
        <v>921</v>
      </c>
      <c r="Q43" s="11">
        <f t="shared" si="2"/>
        <v>20</v>
      </c>
      <c r="R43" s="6">
        <f t="shared" si="0"/>
        <v>46.05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1</v>
      </c>
      <c r="K44" s="8">
        <v>2</v>
      </c>
      <c r="L44" s="8">
        <v>1</v>
      </c>
      <c r="M44" s="8">
        <v>82</v>
      </c>
      <c r="N44" s="11">
        <f t="shared" si="5"/>
        <v>89</v>
      </c>
      <c r="O44" s="8">
        <v>41178</v>
      </c>
      <c r="P44" s="8">
        <v>219</v>
      </c>
      <c r="Q44" s="11">
        <f t="shared" si="2"/>
        <v>7</v>
      </c>
      <c r="R44" s="6">
        <f t="shared" si="0"/>
        <v>31.285714285714285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</v>
      </c>
      <c r="E45" s="8">
        <f t="shared" ref="E45:M45" si="10">E46-E44</f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1</v>
      </c>
      <c r="K45" s="8">
        <f t="shared" si="10"/>
        <v>0</v>
      </c>
      <c r="L45" s="8">
        <f t="shared" si="10"/>
        <v>2</v>
      </c>
      <c r="M45" s="8">
        <f t="shared" si="10"/>
        <v>94</v>
      </c>
      <c r="N45" s="11">
        <f t="shared" si="5"/>
        <v>98</v>
      </c>
      <c r="O45" s="8">
        <f>O46-O44</f>
        <v>62032</v>
      </c>
      <c r="P45" s="8">
        <f>P46-P44</f>
        <v>165</v>
      </c>
      <c r="Q45" s="11">
        <f t="shared" si="2"/>
        <v>4</v>
      </c>
      <c r="R45" s="6">
        <f t="shared" si="0"/>
        <v>41.25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3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2</v>
      </c>
      <c r="K46" s="8">
        <v>2</v>
      </c>
      <c r="L46" s="8">
        <v>3</v>
      </c>
      <c r="M46" s="8">
        <v>176</v>
      </c>
      <c r="N46" s="11">
        <f t="shared" si="5"/>
        <v>187</v>
      </c>
      <c r="O46" s="8">
        <v>103210</v>
      </c>
      <c r="P46" s="8">
        <v>384</v>
      </c>
      <c r="Q46" s="11">
        <f t="shared" si="2"/>
        <v>11</v>
      </c>
      <c r="R46" s="6">
        <f t="shared" si="0"/>
        <v>34.909090909090907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8</v>
      </c>
      <c r="N47" s="11">
        <f t="shared" si="5"/>
        <v>9</v>
      </c>
      <c r="O47" s="5">
        <v>3778</v>
      </c>
      <c r="P47" s="5">
        <v>2</v>
      </c>
      <c r="Q47" s="11">
        <f t="shared" si="2"/>
        <v>1</v>
      </c>
      <c r="R47" s="6">
        <f t="shared" si="0"/>
        <v>2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388</v>
      </c>
      <c r="E48" s="5">
        <f t="shared" ref="E48:M48" si="11">E47+E46+E43+E39+E25+E18</f>
        <v>151</v>
      </c>
      <c r="F48" s="5">
        <f t="shared" si="11"/>
        <v>22</v>
      </c>
      <c r="G48" s="5">
        <f t="shared" si="11"/>
        <v>15</v>
      </c>
      <c r="H48" s="5">
        <f t="shared" si="11"/>
        <v>36</v>
      </c>
      <c r="I48" s="5">
        <f t="shared" si="11"/>
        <v>187</v>
      </c>
      <c r="J48" s="5">
        <f t="shared" si="11"/>
        <v>790</v>
      </c>
      <c r="K48" s="5">
        <f t="shared" si="11"/>
        <v>1095</v>
      </c>
      <c r="L48" s="5">
        <f t="shared" si="11"/>
        <v>805</v>
      </c>
      <c r="M48" s="5">
        <f t="shared" si="11"/>
        <v>15565</v>
      </c>
      <c r="N48" s="11">
        <f t="shared" si="5"/>
        <v>19054</v>
      </c>
      <c r="O48" s="5">
        <f>O47+O46+O43+O39+O25+O18</f>
        <v>9952883</v>
      </c>
      <c r="P48" s="5">
        <f>P47+P46+P43+P39+P25+P18</f>
        <v>126324</v>
      </c>
      <c r="Q48" s="11">
        <f t="shared" si="2"/>
        <v>3489</v>
      </c>
      <c r="R48" s="6">
        <f t="shared" si="0"/>
        <v>36.206362854686155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2.0363178335257688</v>
      </c>
      <c r="E49" s="6">
        <f t="shared" ref="E49" si="13">E48/$N$48*100</f>
        <v>0.79248451768657491</v>
      </c>
      <c r="F49" s="6">
        <f t="shared" ref="F49" si="14">F48/$N$48*100</f>
        <v>0.11546132045764669</v>
      </c>
      <c r="G49" s="6">
        <f t="shared" ref="G49" si="15">G48/$N$48*100</f>
        <v>7.8723627584759107E-2</v>
      </c>
      <c r="H49" s="6">
        <f t="shared" ref="H49" si="16">H48/$N$48*100</f>
        <v>0.18893670620342184</v>
      </c>
      <c r="I49" s="6">
        <f t="shared" ref="I49" si="17">I48/$N$48*100</f>
        <v>0.98142122388999686</v>
      </c>
      <c r="J49" s="6">
        <f t="shared" ref="J49" si="18">J48/$N$48*100</f>
        <v>4.1461110527973126</v>
      </c>
      <c r="K49" s="6">
        <f t="shared" ref="K49" si="19">K48/$N$48*100</f>
        <v>5.7468248136874154</v>
      </c>
      <c r="L49" s="6">
        <f t="shared" ref="L49" si="20">L48/$N$48*100</f>
        <v>4.224834680382072</v>
      </c>
      <c r="M49" s="6">
        <f t="shared" ref="M49" si="21">M48/$N$48*100</f>
        <v>81.688884223785024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2021-08-10T09:23:55Z</dcterms:modified>
</cp:coreProperties>
</file>