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<sst xmlns="http://schemas.openxmlformats.org/spreadsheetml/2006/main" count="117" uniqueCount="72">
  <si>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</si>
  <si>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</si>
  <si>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</si>
  <si>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</si>
  <si>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</si>
  <si>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</si>
  <si>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</si>
  <si>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</si>
  <si>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</si>
  <si>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</si>
  <si>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</si>
  <si>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</si>
  <si>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</si>
  <si>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</si>
  <si>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</si>
  <si>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</si>
  <si>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</si>
  <si>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</si>
  <si>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</si>
  <si>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</si>
  <si>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</si>
  <si>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</si>
  <si>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</si>
  <si>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</si>
  <si>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</si>
  <si>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</si>
  <si>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</si>
  <si>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</si>
  <si>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</si>
  <si>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</si>
  <si>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</si>
  <si>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</si>
  <si>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</si>
  <si>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</si>
  <si>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</si>
  <si>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</si>
  <si>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</si>
  <si>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</si>
  <si>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</si>
  <si>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</si>
  <si>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</si>
  <si>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</si>
  <si>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</si>
  <si>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</si>
  <si>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</si>
  <si>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</si>
  <si>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</si>
  <si>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</si>
  <si>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</si>
  <si>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</si>
  <si>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</si>
  <si>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</si>
  <si>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</si>
  <si>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</si>
  <si>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</si>
  <si>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</si>
  <si>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</si>
  <si>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</si>
  <si>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</si>
  <si>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</si>
  <si>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</si>
  <si>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</si>
  <si>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</si>
  <si>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</si>
  <si>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</si>
  <si>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</si>
  <si>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</si>
  <si>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</si>
  <si>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</si>
  <si>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</si>
  <si>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110年6月來臺旅客人次～按停留夜數分
Table 1-8  Visitor Arrivals  by Length of Stay,
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</si>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</sst>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4</v>
      </c>
      <c r="K3" s="4">
        <v>12</v>
      </c>
      <c r="L3" s="4">
        <v>13</v>
      </c>
      <c r="M3" s="4">
        <v>1258</v>
      </c>
      <c r="N3" s="11">
        <f>SUM(D3:M3)</f>
        <v>1287</v>
      </c>
      <c r="O3" s="4">
        <v>126820</v>
      </c>
      <c r="P3" s="4">
        <v>1602</v>
      </c>
      <c r="Q3" s="11">
        <f>SUM(D3:L3)</f>
        <v>29</v>
      </c>
      <c r="R3" s="6">
        <f t="shared" ref="R3:R48" si="0">IF(P3&lt;&gt;0,P3/SUM(D3:L3),0)</f>
        <v>55.241379310344826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15</v>
      </c>
      <c r="E4" s="5">
        <v>0</v>
      </c>
      <c r="F4" s="5">
        <v>0</v>
      </c>
      <c r="G4" s="5">
        <v>0</v>
      </c>
      <c r="H4" s="5">
        <v>1</v>
      </c>
      <c r="I4" s="5">
        <v>1</v>
      </c>
      <c r="J4" s="5">
        <v>15</v>
      </c>
      <c r="K4" s="5">
        <v>66</v>
      </c>
      <c r="L4" s="5">
        <v>39</v>
      </c>
      <c r="M4" s="5">
        <v>3305</v>
      </c>
      <c r="N4" s="11">
        <f t="shared" ref="N4:N14" si="1">SUM(D4:M4)</f>
        <v>3442</v>
      </c>
      <c r="O4" s="5">
        <v>537768</v>
      </c>
      <c r="P4" s="5">
        <v>6475</v>
      </c>
      <c r="Q4" s="11">
        <f t="shared" ref="Q4:Q48" si="2">SUM(D4:L4)</f>
        <v>137</v>
      </c>
      <c r="R4" s="6">
        <f t="shared" si="0"/>
        <v>47.262773722627735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51</v>
      </c>
      <c r="K5" s="5">
        <v>201</v>
      </c>
      <c r="L5" s="5">
        <v>121</v>
      </c>
      <c r="M5" s="5">
        <v>1178</v>
      </c>
      <c r="N5" s="11">
        <f t="shared" si="1"/>
        <v>1551</v>
      </c>
      <c r="O5" s="5">
        <v>453177</v>
      </c>
      <c r="P5" s="5">
        <v>19634</v>
      </c>
      <c r="Q5" s="11">
        <f t="shared" si="2"/>
        <v>373</v>
      </c>
      <c r="R5" s="6">
        <f t="shared" si="0"/>
        <v>52.638069705093834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0</v>
      </c>
      <c r="E6" s="5">
        <v>0</v>
      </c>
      <c r="F6" s="5">
        <v>1</v>
      </c>
      <c r="G6" s="5">
        <v>0</v>
      </c>
      <c r="H6" s="5">
        <v>4</v>
      </c>
      <c r="I6" s="5">
        <v>0</v>
      </c>
      <c r="J6" s="5">
        <v>7</v>
      </c>
      <c r="K6" s="5">
        <v>64</v>
      </c>
      <c r="L6" s="5">
        <v>51</v>
      </c>
      <c r="M6" s="5">
        <v>587</v>
      </c>
      <c r="N6" s="11">
        <f t="shared" si="1"/>
        <v>714</v>
      </c>
      <c r="O6" s="5">
        <v>237800</v>
      </c>
      <c r="P6" s="5">
        <v>6993</v>
      </c>
      <c r="Q6" s="11">
        <f t="shared" si="2"/>
        <v>127</v>
      </c>
      <c r="R6" s="6">
        <f t="shared" si="0"/>
        <v>55.062992125984252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0</v>
      </c>
      <c r="E7" s="5">
        <v>3</v>
      </c>
      <c r="F7" s="5">
        <v>1</v>
      </c>
      <c r="G7" s="5">
        <v>0</v>
      </c>
      <c r="H7" s="5">
        <v>0</v>
      </c>
      <c r="I7" s="5">
        <v>1</v>
      </c>
      <c r="J7" s="5">
        <v>0</v>
      </c>
      <c r="K7" s="5">
        <v>10</v>
      </c>
      <c r="L7" s="5">
        <v>12</v>
      </c>
      <c r="M7" s="5">
        <v>82</v>
      </c>
      <c r="N7" s="11">
        <f t="shared" si="1"/>
        <v>109</v>
      </c>
      <c r="O7" s="5">
        <v>38043</v>
      </c>
      <c r="P7" s="5">
        <v>1372</v>
      </c>
      <c r="Q7" s="11">
        <f t="shared" si="2"/>
        <v>27</v>
      </c>
      <c r="R7" s="6">
        <f t="shared" si="0"/>
        <v>50.814814814814817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4</v>
      </c>
      <c r="K8" s="5">
        <v>17</v>
      </c>
      <c r="L8" s="5">
        <v>9</v>
      </c>
      <c r="M8" s="5">
        <v>95</v>
      </c>
      <c r="N8" s="11">
        <f t="shared" si="1"/>
        <v>126</v>
      </c>
      <c r="O8" s="5">
        <v>43141</v>
      </c>
      <c r="P8" s="5">
        <v>1595</v>
      </c>
      <c r="Q8" s="11">
        <f t="shared" si="2"/>
        <v>31</v>
      </c>
      <c r="R8" s="6">
        <f t="shared" si="0"/>
        <v>51.451612903225808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23</v>
      </c>
      <c r="E9" s="5">
        <v>3</v>
      </c>
      <c r="F9" s="5">
        <v>1</v>
      </c>
      <c r="G9" s="5">
        <v>0</v>
      </c>
      <c r="H9" s="5">
        <v>0</v>
      </c>
      <c r="I9" s="5">
        <v>0</v>
      </c>
      <c r="J9" s="5">
        <v>12</v>
      </c>
      <c r="K9" s="5">
        <v>59</v>
      </c>
      <c r="L9" s="5">
        <v>17</v>
      </c>
      <c r="M9" s="5">
        <v>287</v>
      </c>
      <c r="N9" s="11">
        <f t="shared" si="1"/>
        <v>402</v>
      </c>
      <c r="O9" s="5">
        <v>135410</v>
      </c>
      <c r="P9" s="5">
        <v>4316</v>
      </c>
      <c r="Q9" s="11">
        <f t="shared" si="2"/>
        <v>115</v>
      </c>
      <c r="R9" s="6">
        <f t="shared" si="0"/>
        <v>37.530434782608694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11</v>
      </c>
      <c r="K10" s="5">
        <v>47</v>
      </c>
      <c r="L10" s="5">
        <v>17</v>
      </c>
      <c r="M10" s="5">
        <v>137</v>
      </c>
      <c r="N10" s="11">
        <f t="shared" si="1"/>
        <v>213</v>
      </c>
      <c r="O10" s="5">
        <v>64640</v>
      </c>
      <c r="P10" s="5">
        <v>3679</v>
      </c>
      <c r="Q10" s="11">
        <f t="shared" si="2"/>
        <v>76</v>
      </c>
      <c r="R10" s="6">
        <f t="shared" si="0"/>
        <v>48.407894736842103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20</v>
      </c>
      <c r="E11" s="5">
        <v>42</v>
      </c>
      <c r="F11" s="5">
        <v>1</v>
      </c>
      <c r="G11" s="5">
        <v>3</v>
      </c>
      <c r="H11" s="5">
        <v>35</v>
      </c>
      <c r="I11" s="5">
        <v>22</v>
      </c>
      <c r="J11" s="5">
        <v>138</v>
      </c>
      <c r="K11" s="5">
        <v>157</v>
      </c>
      <c r="L11" s="5">
        <v>34</v>
      </c>
      <c r="M11" s="5">
        <v>2264</v>
      </c>
      <c r="N11" s="11">
        <f t="shared" si="1"/>
        <v>2716</v>
      </c>
      <c r="O11" s="5">
        <v>2491446</v>
      </c>
      <c r="P11" s="5">
        <v>12729</v>
      </c>
      <c r="Q11" s="11">
        <f t="shared" si="2"/>
        <v>452</v>
      </c>
      <c r="R11" s="6">
        <f t="shared" si="0"/>
        <v>28.161504424778762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13</v>
      </c>
      <c r="E12" s="5">
        <v>18</v>
      </c>
      <c r="F12" s="5">
        <v>14</v>
      </c>
      <c r="G12" s="5">
        <v>8</v>
      </c>
      <c r="H12" s="5">
        <v>8</v>
      </c>
      <c r="I12" s="5">
        <v>34</v>
      </c>
      <c r="J12" s="5">
        <v>91</v>
      </c>
      <c r="K12" s="5">
        <v>139</v>
      </c>
      <c r="L12" s="5">
        <v>23</v>
      </c>
      <c r="M12" s="5">
        <v>993</v>
      </c>
      <c r="N12" s="11">
        <f t="shared" si="1"/>
        <v>1341</v>
      </c>
      <c r="O12" s="5">
        <v>877997</v>
      </c>
      <c r="P12" s="5">
        <v>9860</v>
      </c>
      <c r="Q12" s="11">
        <f t="shared" si="2"/>
        <v>348</v>
      </c>
      <c r="R12" s="6">
        <f t="shared" si="0"/>
        <v>28.333333333333332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23</v>
      </c>
      <c r="L13" s="5">
        <v>15</v>
      </c>
      <c r="M13" s="5">
        <v>799</v>
      </c>
      <c r="N13" s="11">
        <f t="shared" si="1"/>
        <v>841</v>
      </c>
      <c r="O13" s="5">
        <v>611297</v>
      </c>
      <c r="P13" s="5">
        <v>2311</v>
      </c>
      <c r="Q13" s="11">
        <f t="shared" si="2"/>
        <v>42</v>
      </c>
      <c r="R13" s="6">
        <f t="shared" si="0"/>
        <v>55.023809523809526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5">
        <v>19</v>
      </c>
      <c r="L14" s="5">
        <v>18</v>
      </c>
      <c r="M14" s="5">
        <v>3504</v>
      </c>
      <c r="N14" s="11">
        <f t="shared" si="1"/>
        <v>3544</v>
      </c>
      <c r="O14" s="5">
        <v>3190061</v>
      </c>
      <c r="P14" s="5">
        <v>2300</v>
      </c>
      <c r="Q14" s="11">
        <f t="shared" si="2"/>
        <v>40</v>
      </c>
      <c r="R14" s="6">
        <f t="shared" si="0"/>
        <v>57.5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0</v>
      </c>
      <c r="E15" s="5">
        <f t="shared" ref="E15:M15" si="3">E16-E9-E10-E11-E12-E13-E14</f>
        <v>0</v>
      </c>
      <c r="F15" s="5">
        <f t="shared" si="3"/>
        <v>1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8</v>
      </c>
      <c r="K15" s="5">
        <f t="shared" si="3"/>
        <v>25</v>
      </c>
      <c r="L15" s="5">
        <f t="shared" si="3"/>
        <v>17</v>
      </c>
      <c r="M15" s="5">
        <f t="shared" si="3"/>
        <v>36</v>
      </c>
      <c r="N15" s="5">
        <f t="shared" ref="N15" si="4">N16-N9-N10-N11-N12-N13-N14</f>
        <v>87</v>
      </c>
      <c r="O15" s="5">
        <f>O16-O9-O10-O11-O12-O13-O14</f>
        <v>18504</v>
      </c>
      <c r="P15" s="5">
        <f>P16-P9-P10-P11-P12-P13-P14</f>
        <v>2362</v>
      </c>
      <c r="Q15" s="11">
        <f t="shared" si="2"/>
        <v>51</v>
      </c>
      <c r="R15" s="6">
        <f t="shared" si="0"/>
        <v>46.313725490196077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56</v>
      </c>
      <c r="E16" s="5">
        <v>64</v>
      </c>
      <c r="F16" s="5">
        <v>17</v>
      </c>
      <c r="G16" s="5">
        <v>11</v>
      </c>
      <c r="H16" s="5">
        <v>43</v>
      </c>
      <c r="I16" s="5">
        <v>56</v>
      </c>
      <c r="J16" s="5">
        <v>267</v>
      </c>
      <c r="K16" s="5">
        <v>469</v>
      </c>
      <c r="L16" s="5">
        <v>141</v>
      </c>
      <c r="M16" s="5">
        <v>8020</v>
      </c>
      <c r="N16" s="11">
        <f t="shared" ref="N16:N48" si="5">SUM(D16:M16)</f>
        <v>9144</v>
      </c>
      <c r="O16" s="5">
        <v>7389355</v>
      </c>
      <c r="P16" s="5">
        <v>37557</v>
      </c>
      <c r="Q16" s="11">
        <f t="shared" si="2"/>
        <v>1124</v>
      </c>
      <c r="R16" s="6">
        <f t="shared" si="0"/>
        <v>33.413701067615655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2</v>
      </c>
      <c r="F17" s="5">
        <f t="shared" si="6"/>
        <v>1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3</v>
      </c>
      <c r="K17" s="5">
        <f t="shared" si="6"/>
        <v>1</v>
      </c>
      <c r="L17" s="5">
        <f t="shared" si="6"/>
        <v>1</v>
      </c>
      <c r="M17" s="5">
        <f t="shared" si="6"/>
        <v>74</v>
      </c>
      <c r="N17" s="11">
        <f t="shared" si="5"/>
        <v>82</v>
      </c>
      <c r="O17" s="5">
        <f>O18-O16-O3-O4-O5-O6-O7-O8</f>
        <v>45145</v>
      </c>
      <c r="P17" s="5">
        <f>P18-P16-P3-P4-P5-P6-P7-P8</f>
        <v>203</v>
      </c>
      <c r="Q17" s="11">
        <f t="shared" si="2"/>
        <v>8</v>
      </c>
      <c r="R17" s="6">
        <f t="shared" si="0"/>
        <v>25.375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71</v>
      </c>
      <c r="E18" s="5">
        <v>69</v>
      </c>
      <c r="F18" s="5">
        <v>20</v>
      </c>
      <c r="G18" s="5">
        <v>11</v>
      </c>
      <c r="H18" s="5">
        <v>48</v>
      </c>
      <c r="I18" s="5">
        <v>59</v>
      </c>
      <c r="J18" s="5">
        <v>351</v>
      </c>
      <c r="K18" s="5">
        <v>840</v>
      </c>
      <c r="L18" s="5">
        <v>387</v>
      </c>
      <c r="M18" s="5">
        <v>14599</v>
      </c>
      <c r="N18" s="11">
        <f t="shared" si="5"/>
        <v>16455</v>
      </c>
      <c r="O18" s="5">
        <v>8871249</v>
      </c>
      <c r="P18" s="5">
        <v>75431</v>
      </c>
      <c r="Q18" s="11">
        <f t="shared" si="2"/>
        <v>1856</v>
      </c>
      <c r="R18" s="6">
        <f t="shared" si="0"/>
        <v>40.641702586206897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22</v>
      </c>
      <c r="L19" s="5">
        <v>18</v>
      </c>
      <c r="M19" s="5">
        <v>194</v>
      </c>
      <c r="N19" s="11">
        <f t="shared" si="5"/>
        <v>235</v>
      </c>
      <c r="O19" s="5">
        <v>75730</v>
      </c>
      <c r="P19" s="5">
        <v>2258</v>
      </c>
      <c r="Q19" s="11">
        <f t="shared" si="2"/>
        <v>41</v>
      </c>
      <c r="R19" s="6">
        <f t="shared" si="0"/>
        <v>55.073170731707314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</v>
      </c>
      <c r="E20" s="5">
        <v>5</v>
      </c>
      <c r="F20" s="5">
        <v>0</v>
      </c>
      <c r="G20" s="5">
        <v>0</v>
      </c>
      <c r="H20" s="5">
        <v>0</v>
      </c>
      <c r="I20" s="5">
        <v>0</v>
      </c>
      <c r="J20" s="5">
        <v>89</v>
      </c>
      <c r="K20" s="5">
        <v>260</v>
      </c>
      <c r="L20" s="5">
        <v>165</v>
      </c>
      <c r="M20" s="5">
        <v>2139</v>
      </c>
      <c r="N20" s="11">
        <f t="shared" si="5"/>
        <v>2659</v>
      </c>
      <c r="O20" s="5">
        <v>883521</v>
      </c>
      <c r="P20" s="5">
        <v>26585</v>
      </c>
      <c r="Q20" s="11">
        <f t="shared" si="2"/>
        <v>520</v>
      </c>
      <c r="R20" s="6">
        <f t="shared" si="0"/>
        <v>51.125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  <c r="M21" s="5">
        <v>9</v>
      </c>
      <c r="N21" s="11">
        <f t="shared" si="5"/>
        <v>13</v>
      </c>
      <c r="O21" s="5">
        <v>3812</v>
      </c>
      <c r="P21" s="5">
        <v>213</v>
      </c>
      <c r="Q21" s="11">
        <f t="shared" si="2"/>
        <v>4</v>
      </c>
      <c r="R21" s="6">
        <f t="shared" si="0"/>
        <v>53.25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  <c r="L22" s="5">
        <v>2</v>
      </c>
      <c r="M22" s="5">
        <v>14</v>
      </c>
      <c r="N22" s="11">
        <f t="shared" si="5"/>
        <v>20</v>
      </c>
      <c r="O22" s="5">
        <v>3695</v>
      </c>
      <c r="P22" s="5">
        <v>302</v>
      </c>
      <c r="Q22" s="11">
        <f t="shared" si="2"/>
        <v>6</v>
      </c>
      <c r="R22" s="6">
        <f t="shared" si="0"/>
        <v>50.333333333333336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11">
        <f t="shared" si="5"/>
        <v>4</v>
      </c>
      <c r="O23" s="5">
        <v>908</v>
      </c>
      <c r="P23" s="5">
        <v>5</v>
      </c>
      <c r="Q23" s="11">
        <f t="shared" si="2"/>
        <v>1</v>
      </c>
      <c r="R23" s="6">
        <f t="shared" si="0"/>
        <v>5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1</v>
      </c>
      <c r="K24" s="5">
        <f t="shared" si="7"/>
        <v>2</v>
      </c>
      <c r="L24" s="5">
        <f t="shared" si="7"/>
        <v>6</v>
      </c>
      <c r="M24" s="5">
        <f t="shared" si="7"/>
        <v>105</v>
      </c>
      <c r="N24" s="11">
        <f t="shared" si="5"/>
        <v>114</v>
      </c>
      <c r="O24" s="5">
        <f>O25-O19-O20-O21-O22-O23</f>
        <v>55548</v>
      </c>
      <c r="P24" s="5">
        <f>P25-P19-P20-P21-P22-P23</f>
        <v>580</v>
      </c>
      <c r="Q24" s="11">
        <f t="shared" si="2"/>
        <v>9</v>
      </c>
      <c r="R24" s="6">
        <f t="shared" si="0"/>
        <v>64.444444444444443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1</v>
      </c>
      <c r="E25" s="5">
        <v>5</v>
      </c>
      <c r="F25" s="5">
        <v>0</v>
      </c>
      <c r="G25" s="5">
        <v>0</v>
      </c>
      <c r="H25" s="5">
        <v>1</v>
      </c>
      <c r="I25" s="5">
        <v>0</v>
      </c>
      <c r="J25" s="5">
        <v>92</v>
      </c>
      <c r="K25" s="5">
        <v>289</v>
      </c>
      <c r="L25" s="5">
        <v>193</v>
      </c>
      <c r="M25" s="5">
        <v>2464</v>
      </c>
      <c r="N25" s="11">
        <f t="shared" si="5"/>
        <v>3045</v>
      </c>
      <c r="O25" s="5">
        <v>1023214</v>
      </c>
      <c r="P25" s="5">
        <v>29943</v>
      </c>
      <c r="Q25" s="11">
        <f t="shared" si="2"/>
        <v>581</v>
      </c>
      <c r="R25" s="6">
        <f t="shared" si="0"/>
        <v>51.537005163511189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9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4</v>
      </c>
      <c r="K26" s="5">
        <v>21</v>
      </c>
      <c r="L26" s="5">
        <v>13</v>
      </c>
      <c r="M26" s="5">
        <v>68</v>
      </c>
      <c r="N26" s="11">
        <f t="shared" si="5"/>
        <v>116</v>
      </c>
      <c r="O26" s="5">
        <v>21618</v>
      </c>
      <c r="P26" s="5">
        <v>1929</v>
      </c>
      <c r="Q26" s="11">
        <f t="shared" si="2"/>
        <v>48</v>
      </c>
      <c r="R26" s="6">
        <f t="shared" si="0"/>
        <v>40.1875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2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6</v>
      </c>
      <c r="K27" s="5">
        <v>31</v>
      </c>
      <c r="L27" s="5">
        <v>18</v>
      </c>
      <c r="M27" s="5">
        <v>285</v>
      </c>
      <c r="N27" s="11">
        <f t="shared" si="5"/>
        <v>343</v>
      </c>
      <c r="O27" s="5">
        <v>105031</v>
      </c>
      <c r="P27" s="5">
        <v>2926</v>
      </c>
      <c r="Q27" s="11">
        <f t="shared" si="2"/>
        <v>58</v>
      </c>
      <c r="R27" s="6">
        <f t="shared" si="0"/>
        <v>50.448275862068968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53</v>
      </c>
      <c r="L28" s="5">
        <v>26</v>
      </c>
      <c r="M28" s="5">
        <v>202</v>
      </c>
      <c r="N28" s="11">
        <f t="shared" si="5"/>
        <v>288</v>
      </c>
      <c r="O28" s="5">
        <v>71754</v>
      </c>
      <c r="P28" s="5">
        <v>4386</v>
      </c>
      <c r="Q28" s="11">
        <f t="shared" si="2"/>
        <v>86</v>
      </c>
      <c r="R28" s="6">
        <f t="shared" si="0"/>
        <v>51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14</v>
      </c>
      <c r="L29" s="5">
        <v>10</v>
      </c>
      <c r="M29" s="5">
        <v>73</v>
      </c>
      <c r="N29" s="11">
        <f t="shared" si="5"/>
        <v>100</v>
      </c>
      <c r="O29" s="5">
        <v>27443</v>
      </c>
      <c r="P29" s="5">
        <v>1464</v>
      </c>
      <c r="Q29" s="11">
        <f t="shared" si="2"/>
        <v>27</v>
      </c>
      <c r="R29" s="6">
        <f t="shared" si="0"/>
        <v>54.222222222222221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14</v>
      </c>
      <c r="E30" s="5">
        <v>4</v>
      </c>
      <c r="F30" s="5">
        <v>0</v>
      </c>
      <c r="G30" s="5">
        <v>0</v>
      </c>
      <c r="H30" s="5">
        <v>0</v>
      </c>
      <c r="I30" s="5">
        <v>0</v>
      </c>
      <c r="J30" s="5">
        <v>15</v>
      </c>
      <c r="K30" s="5">
        <v>51</v>
      </c>
      <c r="L30" s="5">
        <v>19</v>
      </c>
      <c r="M30" s="5">
        <v>106</v>
      </c>
      <c r="N30" s="11">
        <f t="shared" si="5"/>
        <v>209</v>
      </c>
      <c r="O30" s="5">
        <v>29593</v>
      </c>
      <c r="P30" s="5">
        <v>3928</v>
      </c>
      <c r="Q30" s="11">
        <f t="shared" si="2"/>
        <v>103</v>
      </c>
      <c r="R30" s="6">
        <f t="shared" si="0"/>
        <v>38.135922330097088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1</v>
      </c>
      <c r="M31" s="5">
        <v>37</v>
      </c>
      <c r="N31" s="11">
        <f t="shared" si="5"/>
        <v>39</v>
      </c>
      <c r="O31" s="5">
        <v>17314</v>
      </c>
      <c r="P31" s="5">
        <v>104</v>
      </c>
      <c r="Q31" s="11">
        <f t="shared" si="2"/>
        <v>2</v>
      </c>
      <c r="R31" s="6">
        <f t="shared" si="0"/>
        <v>52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9</v>
      </c>
      <c r="L32" s="5">
        <v>9</v>
      </c>
      <c r="M32" s="5">
        <v>57</v>
      </c>
      <c r="N32" s="11">
        <f t="shared" si="5"/>
        <v>78</v>
      </c>
      <c r="O32" s="5">
        <v>23546</v>
      </c>
      <c r="P32" s="5">
        <v>1097</v>
      </c>
      <c r="Q32" s="11">
        <f t="shared" si="2"/>
        <v>21</v>
      </c>
      <c r="R32" s="6">
        <f t="shared" si="0"/>
        <v>52.238095238095241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28</v>
      </c>
      <c r="E33" s="5">
        <v>12</v>
      </c>
      <c r="F33" s="5">
        <v>0</v>
      </c>
      <c r="G33" s="5">
        <v>0</v>
      </c>
      <c r="H33" s="5">
        <v>0</v>
      </c>
      <c r="I33" s="5">
        <v>0</v>
      </c>
      <c r="J33" s="5">
        <v>19</v>
      </c>
      <c r="K33" s="5">
        <v>58</v>
      </c>
      <c r="L33" s="5">
        <v>34</v>
      </c>
      <c r="M33" s="5">
        <v>234</v>
      </c>
      <c r="N33" s="11">
        <f t="shared" si="5"/>
        <v>385</v>
      </c>
      <c r="O33" s="5">
        <v>85735</v>
      </c>
      <c r="P33" s="5">
        <v>5670</v>
      </c>
      <c r="Q33" s="11">
        <f t="shared" si="2"/>
        <v>151</v>
      </c>
      <c r="R33" s="6">
        <f t="shared" si="0"/>
        <v>37.549668874172184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6</v>
      </c>
      <c r="L34" s="5">
        <v>3</v>
      </c>
      <c r="M34" s="5">
        <v>25</v>
      </c>
      <c r="N34" s="11">
        <f t="shared" si="5"/>
        <v>34</v>
      </c>
      <c r="O34" s="5">
        <v>8976</v>
      </c>
      <c r="P34" s="5">
        <v>446</v>
      </c>
      <c r="Q34" s="11">
        <f t="shared" si="2"/>
        <v>9</v>
      </c>
      <c r="R34" s="6">
        <f t="shared" si="0"/>
        <v>49.555555555555557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4</v>
      </c>
      <c r="L35" s="5">
        <v>0</v>
      </c>
      <c r="M35" s="5">
        <v>4</v>
      </c>
      <c r="N35" s="11">
        <f t="shared" si="5"/>
        <v>8</v>
      </c>
      <c r="O35" s="5">
        <v>1399</v>
      </c>
      <c r="P35" s="5">
        <v>163</v>
      </c>
      <c r="Q35" s="11">
        <f t="shared" si="2"/>
        <v>4</v>
      </c>
      <c r="R35" s="6">
        <f t="shared" si="0"/>
        <v>40.75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4</v>
      </c>
      <c r="K36" s="5">
        <v>5</v>
      </c>
      <c r="L36" s="5">
        <v>1</v>
      </c>
      <c r="M36" s="5">
        <v>37</v>
      </c>
      <c r="N36" s="11">
        <f t="shared" si="5"/>
        <v>48</v>
      </c>
      <c r="O36" s="5">
        <v>15341</v>
      </c>
      <c r="P36" s="5">
        <v>402</v>
      </c>
      <c r="Q36" s="11">
        <f t="shared" si="2"/>
        <v>11</v>
      </c>
      <c r="R36" s="6">
        <f t="shared" si="0"/>
        <v>36.545454545454547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5</v>
      </c>
      <c r="E37" s="5">
        <v>3</v>
      </c>
      <c r="F37" s="5">
        <v>0</v>
      </c>
      <c r="G37" s="5">
        <v>0</v>
      </c>
      <c r="H37" s="5">
        <v>0</v>
      </c>
      <c r="I37" s="5">
        <v>1</v>
      </c>
      <c r="J37" s="5">
        <v>6</v>
      </c>
      <c r="K37" s="5">
        <v>14</v>
      </c>
      <c r="L37" s="5">
        <v>15</v>
      </c>
      <c r="M37" s="5">
        <v>76</v>
      </c>
      <c r="N37" s="11">
        <f t="shared" si="5"/>
        <v>120</v>
      </c>
      <c r="O37" s="5">
        <v>35221</v>
      </c>
      <c r="P37" s="5">
        <v>2010</v>
      </c>
      <c r="Q37" s="11">
        <f t="shared" si="2"/>
        <v>44</v>
      </c>
      <c r="R37" s="6">
        <f t="shared" si="0"/>
        <v>45.68181818181818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32</v>
      </c>
      <c r="E38" s="5">
        <f t="shared" ref="E38:M38" si="8">E39-E26-E27-E28-E29-E30-E31-E32-E33-E34-E35-E36-E37</f>
        <v>7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39</v>
      </c>
      <c r="K38" s="5">
        <f t="shared" si="8"/>
        <v>105</v>
      </c>
      <c r="L38" s="5">
        <f t="shared" si="8"/>
        <v>47</v>
      </c>
      <c r="M38" s="5">
        <f t="shared" si="8"/>
        <v>392</v>
      </c>
      <c r="N38" s="11">
        <f t="shared" si="5"/>
        <v>622</v>
      </c>
      <c r="O38" s="5">
        <f>O39-O26-O27-O28-O29-O30-O31-O32-O33-O34-O35-O36-O37</f>
        <v>135698</v>
      </c>
      <c r="P38" s="5">
        <f>P39-P26-P27-P28-P29-P30-P31-P32-P33-P34-P35-P36-P37</f>
        <v>9154</v>
      </c>
      <c r="Q38" s="11">
        <f t="shared" si="2"/>
        <v>230</v>
      </c>
      <c r="R38" s="6">
        <f t="shared" si="0"/>
        <v>39.799999999999997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95</v>
      </c>
      <c r="E39" s="5">
        <v>29</v>
      </c>
      <c r="F39" s="5">
        <v>0</v>
      </c>
      <c r="G39" s="5">
        <v>0</v>
      </c>
      <c r="H39" s="5">
        <v>0</v>
      </c>
      <c r="I39" s="5">
        <v>1</v>
      </c>
      <c r="J39" s="5">
        <v>101</v>
      </c>
      <c r="K39" s="5">
        <v>372</v>
      </c>
      <c r="L39" s="5">
        <v>196</v>
      </c>
      <c r="M39" s="5">
        <v>1596</v>
      </c>
      <c r="N39" s="11">
        <f t="shared" si="5"/>
        <v>2390</v>
      </c>
      <c r="O39" s="5">
        <v>578669</v>
      </c>
      <c r="P39" s="5">
        <v>33679</v>
      </c>
      <c r="Q39" s="11">
        <f t="shared" si="2"/>
        <v>794</v>
      </c>
      <c r="R39" s="6">
        <f t="shared" si="0"/>
        <v>42.416876574307302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2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10</v>
      </c>
      <c r="L40" s="5">
        <v>3</v>
      </c>
      <c r="M40" s="5">
        <v>48</v>
      </c>
      <c r="N40" s="11">
        <f t="shared" si="5"/>
        <v>65</v>
      </c>
      <c r="O40" s="5">
        <v>21612</v>
      </c>
      <c r="P40" s="5">
        <v>764</v>
      </c>
      <c r="Q40" s="11">
        <f t="shared" si="2"/>
        <v>17</v>
      </c>
      <c r="R40" s="6">
        <f t="shared" si="0"/>
        <v>44.941176470588232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0</v>
      </c>
      <c r="L41" s="5">
        <v>0</v>
      </c>
      <c r="M41" s="5">
        <v>20</v>
      </c>
      <c r="N41" s="11">
        <f t="shared" si="5"/>
        <v>22</v>
      </c>
      <c r="O41" s="5">
        <v>6747</v>
      </c>
      <c r="P41" s="5">
        <v>46</v>
      </c>
      <c r="Q41" s="11">
        <f t="shared" si="2"/>
        <v>2</v>
      </c>
      <c r="R41" s="6">
        <f t="shared" si="0"/>
        <v>23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5</v>
      </c>
      <c r="K42" s="5">
        <f t="shared" si="9"/>
        <v>12</v>
      </c>
      <c r="L42" s="5">
        <f t="shared" si="9"/>
        <v>0</v>
      </c>
      <c r="M42" s="5">
        <f t="shared" si="9"/>
        <v>46</v>
      </c>
      <c r="N42" s="11">
        <f t="shared" si="5"/>
        <v>63</v>
      </c>
      <c r="O42" s="5">
        <f>O43-O40-O41</f>
        <v>23043</v>
      </c>
      <c r="P42" s="5">
        <f>P43-P40-P41</f>
        <v>699</v>
      </c>
      <c r="Q42" s="11">
        <f t="shared" si="2"/>
        <v>17</v>
      </c>
      <c r="R42" s="6">
        <f t="shared" si="0"/>
        <v>41.117647058823529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8</v>
      </c>
      <c r="K43" s="5">
        <v>22</v>
      </c>
      <c r="L43" s="5">
        <v>3</v>
      </c>
      <c r="M43" s="5">
        <v>114</v>
      </c>
      <c r="N43" s="11">
        <f t="shared" si="5"/>
        <v>150</v>
      </c>
      <c r="O43" s="5">
        <v>51402</v>
      </c>
      <c r="P43" s="5">
        <v>1509</v>
      </c>
      <c r="Q43" s="11">
        <f t="shared" si="2"/>
        <v>36</v>
      </c>
      <c r="R43" s="6">
        <f t="shared" si="0"/>
        <v>41.916666666666664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4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8">
        <v>2</v>
      </c>
      <c r="L44" s="8">
        <v>1</v>
      </c>
      <c r="M44" s="8">
        <v>29</v>
      </c>
      <c r="N44" s="11">
        <f t="shared" si="5"/>
        <v>37</v>
      </c>
      <c r="O44" s="8">
        <v>16173</v>
      </c>
      <c r="P44" s="8">
        <v>204</v>
      </c>
      <c r="Q44" s="11">
        <f t="shared" si="2"/>
        <v>8</v>
      </c>
      <c r="R44" s="6">
        <f t="shared" si="0"/>
        <v>25.5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1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3</v>
      </c>
      <c r="L45" s="8">
        <f t="shared" si="10"/>
        <v>4</v>
      </c>
      <c r="M45" s="8">
        <f t="shared" si="10"/>
        <v>51</v>
      </c>
      <c r="N45" s="11">
        <f t="shared" si="5"/>
        <v>59</v>
      </c>
      <c r="O45" s="8">
        <f>O46-O44</f>
        <v>34474</v>
      </c>
      <c r="P45" s="8">
        <f>P46-P44</f>
        <v>441</v>
      </c>
      <c r="Q45" s="11">
        <f t="shared" si="2"/>
        <v>8</v>
      </c>
      <c r="R45" s="6">
        <f t="shared" si="0"/>
        <v>55.125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4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5</v>
      </c>
      <c r="L46" s="8">
        <v>5</v>
      </c>
      <c r="M46" s="8">
        <v>80</v>
      </c>
      <c r="N46" s="11">
        <f t="shared" si="5"/>
        <v>96</v>
      </c>
      <c r="O46" s="8">
        <v>50647</v>
      </c>
      <c r="P46" s="8">
        <v>645</v>
      </c>
      <c r="Q46" s="11">
        <f t="shared" si="2"/>
        <v>16</v>
      </c>
      <c r="R46" s="6">
        <f t="shared" si="0"/>
        <v>40.3125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5</v>
      </c>
      <c r="N47" s="11">
        <f t="shared" si="5"/>
        <v>6</v>
      </c>
      <c r="O47" s="5">
        <v>407</v>
      </c>
      <c r="P47" s="5">
        <v>43</v>
      </c>
      <c r="Q47" s="11">
        <f t="shared" si="2"/>
        <v>1</v>
      </c>
      <c r="R47" s="6">
        <f t="shared" si="0"/>
        <v>43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173</v>
      </c>
      <c r="E48" s="5">
        <f t="shared" ref="E48:M48" si="11">E47+E46+E43+E39+E25+E18</f>
        <v>104</v>
      </c>
      <c r="F48" s="5">
        <f t="shared" si="11"/>
        <v>20</v>
      </c>
      <c r="G48" s="5">
        <f t="shared" si="11"/>
        <v>11</v>
      </c>
      <c r="H48" s="5">
        <f t="shared" si="11"/>
        <v>49</v>
      </c>
      <c r="I48" s="5">
        <f t="shared" si="11"/>
        <v>61</v>
      </c>
      <c r="J48" s="5">
        <f t="shared" si="11"/>
        <v>553</v>
      </c>
      <c r="K48" s="5">
        <f t="shared" si="11"/>
        <v>1529</v>
      </c>
      <c r="L48" s="5">
        <f t="shared" si="11"/>
        <v>784</v>
      </c>
      <c r="M48" s="5">
        <f t="shared" si="11"/>
        <v>18858</v>
      </c>
      <c r="N48" s="11">
        <f t="shared" si="5"/>
        <v>22142</v>
      </c>
      <c r="O48" s="5">
        <f>O47+O46+O43+O39+O25+O18</f>
        <v>10575588</v>
      </c>
      <c r="P48" s="5">
        <f>P47+P46+P43+P39+P25+P18</f>
        <v>141250</v>
      </c>
      <c r="Q48" s="11">
        <f t="shared" si="2"/>
        <v>3284</v>
      </c>
      <c r="R48" s="6">
        <f t="shared" si="0"/>
        <v>43.011571254567599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0.78132056724776444</v>
      </c>
      <c r="E49" s="6">
        <f t="shared" ref="E49" si="13">E48/$N$48*100</f>
        <v>0.46969560112004333</v>
      </c>
      <c r="F49" s="6">
        <f t="shared" ref="F49" si="14">F48/$N$48*100</f>
        <v>9.0326077138469879E-2</v>
      </c>
      <c r="G49" s="6">
        <f t="shared" ref="G49" si="15">G48/$N$48*100</f>
        <v>4.9679342426158436E-2</v>
      </c>
      <c r="H49" s="6">
        <f t="shared" ref="H49" si="16">H48/$N$48*100</f>
        <v>0.22129888898925121</v>
      </c>
      <c r="I49" s="6">
        <f t="shared" ref="I49" si="17">I48/$N$48*100</f>
        <v>0.27549453527233314</v>
      </c>
      <c r="J49" s="6">
        <f t="shared" ref="J49" si="18">J48/$N$48*100</f>
        <v>2.4975160328786923</v>
      </c>
      <c r="K49" s="6">
        <f t="shared" ref="K49" si="19">K48/$N$48*100</f>
        <v>6.905428597236023</v>
      </c>
      <c r="L49" s="6">
        <f t="shared" ref="L49" si="20">L48/$N$48*100</f>
        <v>3.5407822238280193</v>
      </c>
      <c r="M49" s="6">
        <f t="shared" ref="M49" si="21">M48/$N$48*100</f>
        <v>85.16845813386324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2021-07-16T02:50:55Z</dcterms:modified>
</cp:coreProperties>
</file>