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mapam\Desktop\暫存\"/>
    </mc:Choice>
  </mc:AlternateContent>
  <bookViews>
    <workbookView xWindow="0" yWindow="0" windowWidth="23040" windowHeight="10416" tabRatio="287"/>
  </bookViews>
  <sheets>
    <sheet name="來臺旅客按停留夜數" sheetId="2" r:id="rId1"/>
  </sheets>
  <calcPr calcId="162913"/>
</workbook>
</file>

<file path=xl/calcChain.xml><?xml version="1.0" encoding="utf-8"?>
<calcChain xmlns="http://schemas.openxmlformats.org/spreadsheetml/2006/main">
  <c r="P15" i="2" l="1"/>
  <c r="P17" i="2"/>
  <c r="P24" i="2"/>
  <c r="P38" i="2"/>
  <c r="P42" i="2"/>
  <c r="P45" i="2"/>
  <c r="P48" i="2"/>
  <c r="N3" i="2" l="1"/>
  <c r="E15" i="2"/>
  <c r="F15" i="2"/>
  <c r="G15" i="2"/>
  <c r="H15" i="2"/>
  <c r="I15" i="2"/>
  <c r="J15" i="2"/>
  <c r="K15" i="2"/>
  <c r="L15" i="2"/>
  <c r="M15" i="2"/>
  <c r="E17" i="2"/>
  <c r="F17" i="2"/>
  <c r="G17" i="2"/>
  <c r="H17" i="2"/>
  <c r="I17" i="2"/>
  <c r="J17" i="2"/>
  <c r="K17" i="2"/>
  <c r="L17" i="2"/>
  <c r="M17" i="2"/>
  <c r="E24" i="2"/>
  <c r="F24" i="2"/>
  <c r="G24" i="2"/>
  <c r="H24" i="2"/>
  <c r="I24" i="2"/>
  <c r="J24" i="2"/>
  <c r="K24" i="2"/>
  <c r="L24" i="2"/>
  <c r="M24" i="2"/>
  <c r="E38" i="2"/>
  <c r="F38" i="2"/>
  <c r="G38" i="2"/>
  <c r="H38" i="2"/>
  <c r="I38" i="2"/>
  <c r="J38" i="2"/>
  <c r="K38" i="2"/>
  <c r="L38" i="2"/>
  <c r="M38" i="2"/>
  <c r="E42" i="2"/>
  <c r="F42" i="2"/>
  <c r="G42" i="2"/>
  <c r="H42" i="2"/>
  <c r="I42" i="2"/>
  <c r="J42" i="2"/>
  <c r="K42" i="2"/>
  <c r="L42" i="2"/>
  <c r="M42" i="2"/>
  <c r="E45" i="2"/>
  <c r="F45" i="2"/>
  <c r="G45" i="2"/>
  <c r="H45" i="2"/>
  <c r="I45" i="2"/>
  <c r="J45" i="2"/>
  <c r="K45" i="2"/>
  <c r="L45" i="2"/>
  <c r="M45" i="2"/>
  <c r="E48" i="2"/>
  <c r="F48" i="2"/>
  <c r="G48" i="2"/>
  <c r="H48" i="2"/>
  <c r="I48" i="2"/>
  <c r="J48" i="2"/>
  <c r="K48" i="2"/>
  <c r="L48" i="2"/>
  <c r="M48" i="2"/>
  <c r="Q4" i="2"/>
  <c r="Q5" i="2"/>
  <c r="Q6" i="2"/>
  <c r="Q7" i="2"/>
  <c r="Q8" i="2"/>
  <c r="Q9" i="2"/>
  <c r="Q10" i="2"/>
  <c r="Q11" i="2"/>
  <c r="Q12" i="2"/>
  <c r="Q13" i="2"/>
  <c r="Q14" i="2"/>
  <c r="Q16" i="2"/>
  <c r="Q18" i="2"/>
  <c r="Q19" i="2"/>
  <c r="Q20" i="2"/>
  <c r="Q21" i="2"/>
  <c r="Q22" i="2"/>
  <c r="Q23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9" i="2"/>
  <c r="Q40" i="2"/>
  <c r="Q41" i="2"/>
  <c r="Q43" i="2"/>
  <c r="Q44" i="2"/>
  <c r="Q46" i="2"/>
  <c r="Q47" i="2"/>
  <c r="Q3" i="2"/>
  <c r="R4" i="2"/>
  <c r="R5" i="2"/>
  <c r="R6" i="2"/>
  <c r="R7" i="2"/>
  <c r="R8" i="2"/>
  <c r="R9" i="2"/>
  <c r="R10" i="2"/>
  <c r="R11" i="2"/>
  <c r="R12" i="2"/>
  <c r="R13" i="2"/>
  <c r="R14" i="2"/>
  <c r="R16" i="2"/>
  <c r="R18" i="2"/>
  <c r="R19" i="2"/>
  <c r="R20" i="2"/>
  <c r="R21" i="2"/>
  <c r="R22" i="2"/>
  <c r="R23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9" i="2"/>
  <c r="R40" i="2"/>
  <c r="R41" i="2"/>
  <c r="R43" i="2"/>
  <c r="R44" i="2"/>
  <c r="R46" i="2"/>
  <c r="R47" i="2"/>
  <c r="R3" i="2"/>
  <c r="O48" i="2"/>
  <c r="D48" i="2"/>
  <c r="O45" i="2"/>
  <c r="D45" i="2"/>
  <c r="O42" i="2"/>
  <c r="D42" i="2"/>
  <c r="O38" i="2"/>
  <c r="D38" i="2"/>
  <c r="O24" i="2"/>
  <c r="D24" i="2"/>
  <c r="O17" i="2"/>
  <c r="D17" i="2"/>
  <c r="O15" i="2"/>
  <c r="D15" i="2"/>
  <c r="N4" i="2"/>
  <c r="N5" i="2"/>
  <c r="N6" i="2"/>
  <c r="N7" i="2"/>
  <c r="N8" i="2"/>
  <c r="N9" i="2"/>
  <c r="N10" i="2"/>
  <c r="N11" i="2"/>
  <c r="N12" i="2"/>
  <c r="N13" i="2"/>
  <c r="N14" i="2"/>
  <c r="N16" i="2"/>
  <c r="N18" i="2"/>
  <c r="N19" i="2"/>
  <c r="N20" i="2"/>
  <c r="N21" i="2"/>
  <c r="N22" i="2"/>
  <c r="N23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9" i="2"/>
  <c r="N40" i="2"/>
  <c r="N41" i="2"/>
  <c r="N43" i="2"/>
  <c r="N44" i="2"/>
  <c r="N46" i="2"/>
  <c r="N47" i="2"/>
  <c r="Q17" i="2" l="1"/>
  <c r="Q38" i="2"/>
  <c r="Q45" i="2"/>
  <c r="Q42" i="2"/>
  <c r="Q15" i="2"/>
  <c r="R24" i="2"/>
  <c r="R48" i="2"/>
  <c r="N15" i="2"/>
  <c r="R15" i="2"/>
  <c r="R42" i="2"/>
  <c r="N45" i="2"/>
  <c r="Q48" i="2"/>
  <c r="Q24" i="2"/>
  <c r="R38" i="2"/>
  <c r="R45" i="2"/>
  <c r="N38" i="2"/>
  <c r="N42" i="2"/>
  <c r="R17" i="2"/>
  <c r="N17" i="2"/>
  <c r="N24" i="2"/>
  <c r="N48" i="2"/>
  <c r="L49" i="2" s="1"/>
  <c r="G49" i="2" l="1"/>
  <c r="K49" i="2"/>
  <c r="E49" i="2"/>
  <c r="I49" i="2"/>
  <c r="M49" i="2"/>
  <c r="F49" i="2"/>
  <c r="J49" i="2"/>
  <c r="H49" i="2"/>
  <c r="N49" i="2"/>
  <c r="D49" i="2"/>
</calcChain>
</file>

<file path=xl/sharedStrings.xml><?xml version="1.0" encoding="utf-8"?>
<sst xmlns="http://schemas.openxmlformats.org/spreadsheetml/2006/main" count="117" uniqueCount="72">
  <si>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</si>
  <si>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</si>
  <si>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</si>
  <si>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</si>
  <si>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</si>
  <si>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</si>
  <si>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</si>
  <si>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</si>
  <si>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</si>
  <si>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</si>
  <si>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</si>
  <si>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</si>
  <si>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</si>
  <si>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</si>
  <si>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</si>
  <si>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</si>
  <si>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</si>
  <si>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</si>
  <si>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</si>
  <si>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</si>
  <si>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</si>
  <si>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</si>
  <si>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</si>
  <si>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</si>
  <si>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</si>
  <si>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</si>
  <si>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</si>
  <si>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</si>
  <si>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</si>
  <si>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</si>
  <si>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</si>
  <si>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</si>
  <si>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</si>
  <si>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</si>
  <si>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</si>
  <si>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</si>
  <si>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</si>
  <si>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</si>
  <si>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</si>
  <si>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</si>
  <si>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</si>
  <si>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</si>
  <si>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</si>
  <si>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</si>
  <si>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</si>
  <si>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</si>
  <si>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</si>
  <si>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</si>
  <si>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</si>
  <si>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</si>
  <si>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</si>
  <si>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</si>
  <si>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  <phoneticPr fontId="2" type="noConversion"/>
  </si>
  <si>
    <t>1夜
(人次)
1 Night
(Persons)</t>
  </si>
  <si>
    <t>2夜
(人次)
2 Nights
(Persons)</t>
  </si>
  <si>
    <t>3夜
(人次)
3 Nights
(Persons)</t>
  </si>
  <si>
    <t>4夜
(人次)
4 Nights
(Persons)</t>
  </si>
  <si>
    <t>5至7夜
(人次)
5-7 Nights
(Persons)</t>
  </si>
  <si>
    <t>8至15夜
(人次)
8-15 Nights
(Persons)</t>
  </si>
  <si>
    <t>16至30夜
(人次)
16-30 Nights
(Persons)</t>
  </si>
  <si>
    <t>31至60夜
(人次)
31-60 Nights
(Persons)</t>
  </si>
  <si>
    <r>
      <t xml:space="preserve">停留夜數合計
</t>
    </r>
    <r>
      <rPr>
        <sz val="10"/>
        <rFont val="Times New Roman"/>
        <family val="1"/>
      </rPr>
      <t>Total Visitor
Nights</t>
    </r>
    <phoneticPr fontId="2" type="noConversion"/>
  </si>
  <si>
    <r>
      <t>百分比</t>
    </r>
    <r>
      <rPr>
        <sz val="10"/>
        <rFont val="Times New Roman"/>
        <family val="1"/>
      </rPr>
      <t xml:space="preserve"> Share(%)</t>
    </r>
    <phoneticPr fontId="2" type="noConversion"/>
  </si>
  <si>
    <r>
      <t>90</t>
    </r>
    <r>
      <rPr>
        <sz val="10"/>
        <rFont val="細明體"/>
        <family val="3"/>
        <charset val="136"/>
      </rPr>
      <t xml:space="preserve">夜以上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Over 90 Nights
(Persons)</t>
    </r>
    <phoneticPr fontId="1" type="noConversion"/>
  </si>
  <si>
    <t>註:「平均停留夜數」之計算，是以停留夜數1至90夜為計算基礎。</t>
  </si>
  <si>
    <r>
      <t>61</t>
    </r>
    <r>
      <rPr>
        <sz val="10"/>
        <rFont val="細明體"/>
        <family val="3"/>
        <charset val="136"/>
      </rPr>
      <t>至</t>
    </r>
    <r>
      <rPr>
        <sz val="10"/>
        <rFont val="Times New Roman"/>
        <family val="1"/>
      </rPr>
      <t>90</t>
    </r>
    <r>
      <rPr>
        <sz val="10"/>
        <rFont val="細明體"/>
        <family val="3"/>
        <charset val="136"/>
      </rPr>
      <t xml:space="preserve">夜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61-90 Nights
(Persons)</t>
    </r>
    <phoneticPr fontId="1" type="noConversion"/>
  </si>
  <si>
    <r>
      <t>停留</t>
    </r>
    <r>
      <rPr>
        <sz val="10"/>
        <rFont val="Times New Roman"/>
        <family val="1"/>
      </rPr>
      <t>1-90</t>
    </r>
    <r>
      <rPr>
        <sz val="10"/>
        <rFont val="新細明體"/>
        <family val="1"/>
        <charset val="136"/>
      </rPr>
      <t xml:space="preserve">夜數合計
</t>
    </r>
    <r>
      <rPr>
        <sz val="10"/>
        <rFont val="Times New Roman"/>
        <family val="1"/>
      </rPr>
      <t>Total Visitor
1-90 Nights
(Nights)</t>
    </r>
    <phoneticPr fontId="2" type="noConversion"/>
  </si>
  <si>
    <t>人次合計
(人次)
Total Visitors
(Persons)</t>
    <phoneticPr fontId="1" type="noConversion"/>
  </si>
  <si>
    <t>停留1-90夜人次合計
Total Visitors
1-90 Nights
(Persons)</t>
    <phoneticPr fontId="2" type="noConversion"/>
  </si>
  <si>
    <t>平均停留夜數
(夜數)
Average Length of Stay(Nights)</t>
    <phoneticPr fontId="2" type="noConversion"/>
  </si>
  <si>
    <t>表1-8  110年2月來臺旅客人次～按停留夜數分
Table 1-8  Visitor Arrivals  by Length of Stay,
February,2021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</si>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</sst>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0_ 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/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2" xfId="0" applyNumberFormat="1" applyFont="1" applyBorder="1" applyAlignment="1"/>
    <xf numFmtId="176" fontId="4" fillId="0" borderId="0" xfId="0" applyNumberFormat="1" applyFont="1" applyAlignment="1"/>
    <xf numFmtId="177" fontId="4" fillId="0" borderId="0" xfId="0" applyNumberFormat="1" applyFont="1" applyAlignment="1"/>
    <xf numFmtId="0" fontId="4" fillId="0" borderId="0" xfId="0" applyFont="1" applyAlignment="1"/>
    <xf numFmtId="176" fontId="4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176" fontId="4" fillId="0" borderId="0" xfId="0" applyNumberFormat="1" applyFont="1" applyBorder="1" applyAlignment="1"/>
    <xf numFmtId="0" fontId="4" fillId="0" borderId="4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textRotation="255"/>
    </xf>
    <xf numFmtId="0" fontId="0" fillId="0" borderId="0" xfId="0" applyAlignment="1">
      <alignment vertical="center" textRotation="255"/>
    </xf>
    <xf numFmtId="0" fontId="4" fillId="0" borderId="2" xfId="0" applyFont="1" applyBorder="1" applyAlignment="1"/>
    <xf numFmtId="0" fontId="4" fillId="0" borderId="0" xfId="0" applyFont="1" applyAlignment="1"/>
    <xf numFmtId="0" fontId="4" fillId="0" borderId="0" xfId="0" applyFont="1" applyAlignment="1">
      <alignment vertical="center" textRotation="255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1">
    <pageSetUpPr fitToPage="1"/>
  </sheetPr>
  <dimension ref="A1:S51"/>
  <sheetViews>
    <sheetView tabSelected="1" zoomScaleNormal="100" workbookViewId="0">
      <pane ySplit="2" topLeftCell="A32" activePane="bottomLeft" state="frozen"/>
      <selection pane="bottomLeft" activeCell="D3" sqref="D3:R49"/>
    </sheetView>
  </sheetViews>
  <sheetFormatPr defaultRowHeight="16.2" x14ac:dyDescent="0.3"/>
  <cols>
    <col min="1" max="1" width="3.6640625" style="1" customWidth="1"/>
    <col min="2" max="2" width="3.44140625" style="1" customWidth="1"/>
    <col min="3" max="3" width="19.44140625" style="1" customWidth="1"/>
    <col min="4" max="4" width="9.44140625" style="1" customWidth="1"/>
    <col min="5" max="5" width="8.88671875" style="1" customWidth="1"/>
    <col min="6" max="7" width="9.33203125" style="1" customWidth="1"/>
    <col min="8" max="12" width="10.109375" style="1" customWidth="1"/>
    <col min="13" max="13" width="10.88671875" style="1" customWidth="1"/>
    <col min="14" max="14" width="11.77734375" style="1" customWidth="1"/>
    <col min="15" max="15" width="11.44140625" style="1" customWidth="1"/>
    <col min="16" max="16" width="14.77734375" style="1" customWidth="1"/>
    <col min="17" max="17" width="17.21875" style="1" customWidth="1"/>
    <col min="18" max="18" width="12.44140625" style="1" customWidth="1"/>
    <col min="19" max="19" width="7.33203125" style="1" customWidth="1"/>
  </cols>
  <sheetData>
    <row r="1" spans="1:19" ht="57.75" customHeight="1" x14ac:dyDescent="0.3">
      <c r="A1" s="20" t="s">
        <v>70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spans="1:19" ht="78" customHeight="1" x14ac:dyDescent="0.3">
      <c r="A2" s="14" t="s">
        <v>52</v>
      </c>
      <c r="B2" s="14"/>
      <c r="C2" s="14"/>
      <c r="D2" s="2" t="s">
        <v>53</v>
      </c>
      <c r="E2" s="2" t="s">
        <v>54</v>
      </c>
      <c r="F2" s="2" t="s">
        <v>55</v>
      </c>
      <c r="G2" s="2" t="s">
        <v>56</v>
      </c>
      <c r="H2" s="2" t="s">
        <v>57</v>
      </c>
      <c r="I2" s="2" t="s">
        <v>58</v>
      </c>
      <c r="J2" s="2" t="s">
        <v>59</v>
      </c>
      <c r="K2" s="2" t="s">
        <v>60</v>
      </c>
      <c r="L2" s="2" t="s">
        <v>65</v>
      </c>
      <c r="M2" s="2" t="s">
        <v>63</v>
      </c>
      <c r="N2" s="2" t="s">
        <v>67</v>
      </c>
      <c r="O2" s="3" t="s">
        <v>61</v>
      </c>
      <c r="P2" s="10" t="s">
        <v>66</v>
      </c>
      <c r="Q2" s="10" t="s">
        <v>68</v>
      </c>
      <c r="R2" s="10" t="s">
        <v>69</v>
      </c>
    </row>
    <row r="3" spans="1:19" x14ac:dyDescent="0.25">
      <c r="A3" s="15" t="s">
        <v>0</v>
      </c>
      <c r="B3" s="17" t="s">
        <v>1</v>
      </c>
      <c r="C3" s="17"/>
      <c r="D3" s="4">
        <v>0</v>
      </c>
      <c r="E3" s="4">
        <v>0</v>
      </c>
      <c r="F3" s="4">
        <v>0</v>
      </c>
      <c r="G3" s="4">
        <v>0</v>
      </c>
      <c r="H3" s="4">
        <v>0</v>
      </c>
      <c r="I3" s="4">
        <v>0</v>
      </c>
      <c r="J3" s="4">
        <v>20</v>
      </c>
      <c r="K3" s="4">
        <v>20</v>
      </c>
      <c r="L3" s="4">
        <v>13</v>
      </c>
      <c r="M3" s="4">
        <v>340</v>
      </c>
      <c r="N3" s="11">
        <f>SUM(D3:M3)</f>
        <v>393</v>
      </c>
      <c r="O3" s="4">
        <v>38439</v>
      </c>
      <c r="P3" s="4">
        <v>2363</v>
      </c>
      <c r="Q3" s="11">
        <f>SUM(D3:L3)</f>
        <v>53</v>
      </c>
      <c r="R3" s="6">
        <f t="shared" ref="R3:R48" si="0">IF(P3&lt;&gt;0,P3/SUM(D3:L3),0)</f>
        <v>44.584905660377359</v>
      </c>
      <c r="S3" s="13" t="s">
        <v>71</v>
      </c>
    </row>
    <row r="4" spans="1:19" x14ac:dyDescent="0.25">
      <c r="A4" s="16"/>
      <c r="B4" s="18" t="s">
        <v>2</v>
      </c>
      <c r="C4" s="18"/>
      <c r="D4" s="5">
        <v>27</v>
      </c>
      <c r="E4" s="5">
        <v>12</v>
      </c>
      <c r="F4" s="5">
        <v>17</v>
      </c>
      <c r="G4" s="5">
        <v>0</v>
      </c>
      <c r="H4" s="5">
        <v>4</v>
      </c>
      <c r="I4" s="5">
        <v>1</v>
      </c>
      <c r="J4" s="5">
        <v>18</v>
      </c>
      <c r="K4" s="5">
        <v>61</v>
      </c>
      <c r="L4" s="5">
        <v>27</v>
      </c>
      <c r="M4" s="5">
        <v>655</v>
      </c>
      <c r="N4" s="11">
        <f t="shared" ref="N4:N14" si="1">SUM(D4:M4)</f>
        <v>822</v>
      </c>
      <c r="O4" s="5">
        <v>73664</v>
      </c>
      <c r="P4" s="5">
        <v>5296</v>
      </c>
      <c r="Q4" s="11">
        <f t="shared" ref="Q4:Q48" si="2">SUM(D4:L4)</f>
        <v>167</v>
      </c>
      <c r="R4" s="6">
        <f t="shared" si="0"/>
        <v>31.712574850299401</v>
      </c>
      <c r="S4" s="13" t="s">
        <v>71</v>
      </c>
    </row>
    <row r="5" spans="1:19" x14ac:dyDescent="0.25">
      <c r="A5" s="16"/>
      <c r="B5" s="18" t="s">
        <v>3</v>
      </c>
      <c r="C5" s="18"/>
      <c r="D5" s="5">
        <v>0</v>
      </c>
      <c r="E5" s="5">
        <v>5</v>
      </c>
      <c r="F5" s="5">
        <v>0</v>
      </c>
      <c r="G5" s="5">
        <v>0</v>
      </c>
      <c r="H5" s="5">
        <v>0</v>
      </c>
      <c r="I5" s="5">
        <v>0</v>
      </c>
      <c r="J5" s="5">
        <v>99</v>
      </c>
      <c r="K5" s="5">
        <v>184</v>
      </c>
      <c r="L5" s="5">
        <v>120</v>
      </c>
      <c r="M5" s="5">
        <v>384</v>
      </c>
      <c r="N5" s="11">
        <f t="shared" si="1"/>
        <v>792</v>
      </c>
      <c r="O5" s="5">
        <v>134673</v>
      </c>
      <c r="P5" s="5">
        <v>19612</v>
      </c>
      <c r="Q5" s="11">
        <f t="shared" si="2"/>
        <v>408</v>
      </c>
      <c r="R5" s="6">
        <f t="shared" si="0"/>
        <v>48.068627450980394</v>
      </c>
      <c r="S5" s="13" t="s">
        <v>71</v>
      </c>
    </row>
    <row r="6" spans="1:19" x14ac:dyDescent="0.25">
      <c r="A6" s="16"/>
      <c r="B6" s="18" t="s">
        <v>4</v>
      </c>
      <c r="C6" s="18"/>
      <c r="D6" s="5">
        <v>0</v>
      </c>
      <c r="E6" s="5">
        <v>2</v>
      </c>
      <c r="F6" s="5">
        <v>0</v>
      </c>
      <c r="G6" s="5">
        <v>0</v>
      </c>
      <c r="H6" s="5">
        <v>0</v>
      </c>
      <c r="I6" s="5">
        <v>0</v>
      </c>
      <c r="J6" s="5">
        <v>23</v>
      </c>
      <c r="K6" s="5">
        <v>65</v>
      </c>
      <c r="L6" s="5">
        <v>50</v>
      </c>
      <c r="M6" s="5">
        <v>140</v>
      </c>
      <c r="N6" s="11">
        <f t="shared" si="1"/>
        <v>280</v>
      </c>
      <c r="O6" s="5">
        <v>48230</v>
      </c>
      <c r="P6" s="5">
        <v>7302</v>
      </c>
      <c r="Q6" s="11">
        <f t="shared" si="2"/>
        <v>140</v>
      </c>
      <c r="R6" s="6">
        <f t="shared" si="0"/>
        <v>52.157142857142858</v>
      </c>
      <c r="S6" s="13" t="s">
        <v>71</v>
      </c>
    </row>
    <row r="7" spans="1:19" x14ac:dyDescent="0.25">
      <c r="A7" s="16"/>
      <c r="B7" s="18" t="s">
        <v>5</v>
      </c>
      <c r="C7" s="18"/>
      <c r="D7" s="5">
        <v>1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7</v>
      </c>
      <c r="K7" s="5">
        <v>9</v>
      </c>
      <c r="L7" s="5">
        <v>9</v>
      </c>
      <c r="M7" s="5">
        <v>107</v>
      </c>
      <c r="N7" s="11">
        <f t="shared" si="1"/>
        <v>133</v>
      </c>
      <c r="O7" s="5">
        <v>43595</v>
      </c>
      <c r="P7" s="5">
        <v>1314</v>
      </c>
      <c r="Q7" s="11">
        <f t="shared" si="2"/>
        <v>26</v>
      </c>
      <c r="R7" s="6">
        <f t="shared" si="0"/>
        <v>50.53846153846154</v>
      </c>
      <c r="S7" s="13" t="s">
        <v>71</v>
      </c>
    </row>
    <row r="8" spans="1:19" x14ac:dyDescent="0.25">
      <c r="A8" s="16"/>
      <c r="B8" s="18" t="s">
        <v>6</v>
      </c>
      <c r="C8" s="18"/>
      <c r="D8" s="5">
        <v>1</v>
      </c>
      <c r="E8" s="5">
        <v>0</v>
      </c>
      <c r="F8" s="5">
        <v>0</v>
      </c>
      <c r="G8" s="5">
        <v>0</v>
      </c>
      <c r="H8" s="5">
        <v>0</v>
      </c>
      <c r="I8" s="5">
        <v>1</v>
      </c>
      <c r="J8" s="5">
        <v>10</v>
      </c>
      <c r="K8" s="5">
        <v>10</v>
      </c>
      <c r="L8" s="5">
        <v>7</v>
      </c>
      <c r="M8" s="5">
        <v>9</v>
      </c>
      <c r="N8" s="11">
        <f t="shared" si="1"/>
        <v>38</v>
      </c>
      <c r="O8" s="5">
        <v>3985</v>
      </c>
      <c r="P8" s="5">
        <v>1293</v>
      </c>
      <c r="Q8" s="11">
        <f t="shared" si="2"/>
        <v>29</v>
      </c>
      <c r="R8" s="6">
        <f t="shared" si="0"/>
        <v>44.586206896551722</v>
      </c>
      <c r="S8" s="13" t="s">
        <v>71</v>
      </c>
    </row>
    <row r="9" spans="1:19" x14ac:dyDescent="0.25">
      <c r="A9" s="16"/>
      <c r="B9" s="19" t="s">
        <v>7</v>
      </c>
      <c r="C9" s="7" t="s">
        <v>8</v>
      </c>
      <c r="D9" s="5">
        <v>20</v>
      </c>
      <c r="E9" s="5">
        <v>20</v>
      </c>
      <c r="F9" s="5">
        <v>33</v>
      </c>
      <c r="G9" s="5">
        <v>4</v>
      </c>
      <c r="H9" s="5">
        <v>1</v>
      </c>
      <c r="I9" s="5">
        <v>29</v>
      </c>
      <c r="J9" s="5">
        <v>36</v>
      </c>
      <c r="K9" s="5">
        <v>44</v>
      </c>
      <c r="L9" s="5">
        <v>10</v>
      </c>
      <c r="M9" s="5">
        <v>137</v>
      </c>
      <c r="N9" s="11">
        <f t="shared" si="1"/>
        <v>334</v>
      </c>
      <c r="O9" s="5">
        <v>52984</v>
      </c>
      <c r="P9" s="5">
        <v>4157</v>
      </c>
      <c r="Q9" s="11">
        <f t="shared" si="2"/>
        <v>197</v>
      </c>
      <c r="R9" s="6">
        <f t="shared" si="0"/>
        <v>21.101522842639593</v>
      </c>
      <c r="S9" s="13" t="s">
        <v>71</v>
      </c>
    </row>
    <row r="10" spans="1:19" x14ac:dyDescent="0.25">
      <c r="A10" s="16"/>
      <c r="B10" s="19"/>
      <c r="C10" s="7" t="s">
        <v>9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40</v>
      </c>
      <c r="K10" s="5">
        <v>69</v>
      </c>
      <c r="L10" s="5">
        <v>30</v>
      </c>
      <c r="M10" s="5">
        <v>138</v>
      </c>
      <c r="N10" s="11">
        <f t="shared" si="1"/>
        <v>277</v>
      </c>
      <c r="O10" s="5">
        <v>43366</v>
      </c>
      <c r="P10" s="5">
        <v>6248</v>
      </c>
      <c r="Q10" s="11">
        <f t="shared" si="2"/>
        <v>139</v>
      </c>
      <c r="R10" s="6">
        <f t="shared" si="0"/>
        <v>44.949640287769782</v>
      </c>
      <c r="S10" s="13" t="s">
        <v>71</v>
      </c>
    </row>
    <row r="11" spans="1:19" x14ac:dyDescent="0.25">
      <c r="A11" s="16"/>
      <c r="B11" s="19"/>
      <c r="C11" s="7" t="s">
        <v>10</v>
      </c>
      <c r="D11" s="5">
        <v>11</v>
      </c>
      <c r="E11" s="5">
        <v>17</v>
      </c>
      <c r="F11" s="5">
        <v>56</v>
      </c>
      <c r="G11" s="5">
        <v>8</v>
      </c>
      <c r="H11" s="5">
        <v>19</v>
      </c>
      <c r="I11" s="5">
        <v>29</v>
      </c>
      <c r="J11" s="5">
        <v>409</v>
      </c>
      <c r="K11" s="5">
        <v>156</v>
      </c>
      <c r="L11" s="5">
        <v>109</v>
      </c>
      <c r="M11" s="5">
        <v>1774</v>
      </c>
      <c r="N11" s="11">
        <f t="shared" si="1"/>
        <v>2588</v>
      </c>
      <c r="O11" s="5">
        <v>2047384</v>
      </c>
      <c r="P11" s="5">
        <v>24689</v>
      </c>
      <c r="Q11" s="11">
        <f t="shared" si="2"/>
        <v>814</v>
      </c>
      <c r="R11" s="6">
        <f t="shared" si="0"/>
        <v>30.330466830466829</v>
      </c>
      <c r="S11" s="13" t="s">
        <v>71</v>
      </c>
    </row>
    <row r="12" spans="1:19" x14ac:dyDescent="0.25">
      <c r="A12" s="16"/>
      <c r="B12" s="19"/>
      <c r="C12" s="7" t="s">
        <v>11</v>
      </c>
      <c r="D12" s="5">
        <v>31</v>
      </c>
      <c r="E12" s="5">
        <v>32</v>
      </c>
      <c r="F12" s="5">
        <v>5</v>
      </c>
      <c r="G12" s="5">
        <v>2</v>
      </c>
      <c r="H12" s="5">
        <v>18</v>
      </c>
      <c r="I12" s="5">
        <v>32</v>
      </c>
      <c r="J12" s="5">
        <v>367</v>
      </c>
      <c r="K12" s="5">
        <v>71</v>
      </c>
      <c r="L12" s="5">
        <v>30</v>
      </c>
      <c r="M12" s="5">
        <v>741</v>
      </c>
      <c r="N12" s="11">
        <f t="shared" si="1"/>
        <v>1329</v>
      </c>
      <c r="O12" s="5">
        <v>601520</v>
      </c>
      <c r="P12" s="5">
        <v>14156</v>
      </c>
      <c r="Q12" s="11">
        <f t="shared" si="2"/>
        <v>588</v>
      </c>
      <c r="R12" s="6">
        <f t="shared" si="0"/>
        <v>24.07482993197279</v>
      </c>
      <c r="S12" s="13" t="s">
        <v>71</v>
      </c>
    </row>
    <row r="13" spans="1:19" x14ac:dyDescent="0.25">
      <c r="A13" s="16"/>
      <c r="B13" s="19"/>
      <c r="C13" s="7" t="s">
        <v>12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4</v>
      </c>
      <c r="K13" s="5">
        <v>23</v>
      </c>
      <c r="L13" s="5">
        <v>41</v>
      </c>
      <c r="M13" s="5">
        <v>558</v>
      </c>
      <c r="N13" s="11">
        <f t="shared" si="1"/>
        <v>626</v>
      </c>
      <c r="O13" s="5">
        <v>426245</v>
      </c>
      <c r="P13" s="5">
        <v>4493</v>
      </c>
      <c r="Q13" s="11">
        <f t="shared" si="2"/>
        <v>68</v>
      </c>
      <c r="R13" s="6">
        <f t="shared" si="0"/>
        <v>66.07352941176471</v>
      </c>
      <c r="S13" s="13" t="s">
        <v>71</v>
      </c>
    </row>
    <row r="14" spans="1:19" x14ac:dyDescent="0.25">
      <c r="A14" s="16"/>
      <c r="B14" s="19"/>
      <c r="C14" s="7" t="s">
        <v>13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2</v>
      </c>
      <c r="K14" s="5">
        <v>17</v>
      </c>
      <c r="L14" s="5">
        <v>2</v>
      </c>
      <c r="M14" s="5">
        <v>11</v>
      </c>
      <c r="N14" s="11">
        <f t="shared" si="1"/>
        <v>32</v>
      </c>
      <c r="O14" s="5">
        <v>4361</v>
      </c>
      <c r="P14" s="5">
        <v>893</v>
      </c>
      <c r="Q14" s="11">
        <f t="shared" si="2"/>
        <v>21</v>
      </c>
      <c r="R14" s="6">
        <f t="shared" si="0"/>
        <v>42.523809523809526</v>
      </c>
      <c r="S14" s="13" t="s">
        <v>71</v>
      </c>
    </row>
    <row r="15" spans="1:19" x14ac:dyDescent="0.25">
      <c r="A15" s="16"/>
      <c r="B15" s="19"/>
      <c r="C15" s="7" t="s">
        <v>14</v>
      </c>
      <c r="D15" s="5">
        <f>D16-D9-D10-D11-D12-D13-D14</f>
        <v>3</v>
      </c>
      <c r="E15" s="5">
        <f t="shared" ref="E15:M15" si="3">E16-E9-E10-E11-E12-E13-E14</f>
        <v>13</v>
      </c>
      <c r="F15" s="5">
        <f t="shared" si="3"/>
        <v>0</v>
      </c>
      <c r="G15" s="5">
        <f t="shared" si="3"/>
        <v>0</v>
      </c>
      <c r="H15" s="5">
        <f t="shared" si="3"/>
        <v>0</v>
      </c>
      <c r="I15" s="5">
        <f t="shared" si="3"/>
        <v>41</v>
      </c>
      <c r="J15" s="5">
        <f t="shared" si="3"/>
        <v>43</v>
      </c>
      <c r="K15" s="5">
        <f t="shared" si="3"/>
        <v>37</v>
      </c>
      <c r="L15" s="5">
        <f t="shared" si="3"/>
        <v>3</v>
      </c>
      <c r="M15" s="5">
        <f t="shared" si="3"/>
        <v>30</v>
      </c>
      <c r="N15" s="5">
        <f t="shared" ref="N15" si="4">N16-N9-N10-N11-N12-N13-N14</f>
        <v>170</v>
      </c>
      <c r="O15" s="5">
        <f>O16-O9-O10-O11-O12-O13-O14</f>
        <v>14288</v>
      </c>
      <c r="P15" s="5">
        <f>P16-P9-P10-P11-P12-P13-P14</f>
        <v>3519</v>
      </c>
      <c r="Q15" s="11">
        <f t="shared" si="2"/>
        <v>140</v>
      </c>
      <c r="R15" s="6">
        <f t="shared" si="0"/>
        <v>25.135714285714286</v>
      </c>
      <c r="S15" s="13" t="s">
        <v>71</v>
      </c>
    </row>
    <row r="16" spans="1:19" x14ac:dyDescent="0.25">
      <c r="A16" s="16"/>
      <c r="B16" s="19"/>
      <c r="C16" s="7" t="s">
        <v>15</v>
      </c>
      <c r="D16" s="5">
        <v>65</v>
      </c>
      <c r="E16" s="5">
        <v>82</v>
      </c>
      <c r="F16" s="5">
        <v>94</v>
      </c>
      <c r="G16" s="5">
        <v>14</v>
      </c>
      <c r="H16" s="5">
        <v>38</v>
      </c>
      <c r="I16" s="5">
        <v>131</v>
      </c>
      <c r="J16" s="5">
        <v>901</v>
      </c>
      <c r="K16" s="5">
        <v>417</v>
      </c>
      <c r="L16" s="5">
        <v>225</v>
      </c>
      <c r="M16" s="5">
        <v>3389</v>
      </c>
      <c r="N16" s="11">
        <f t="shared" ref="N16:N48" si="5">SUM(D16:M16)</f>
        <v>5356</v>
      </c>
      <c r="O16" s="5">
        <v>3190148</v>
      </c>
      <c r="P16" s="5">
        <v>58155</v>
      </c>
      <c r="Q16" s="11">
        <f t="shared" si="2"/>
        <v>1967</v>
      </c>
      <c r="R16" s="6">
        <f t="shared" si="0"/>
        <v>29.565327910523639</v>
      </c>
      <c r="S16" s="13" t="s">
        <v>71</v>
      </c>
    </row>
    <row r="17" spans="1:19" x14ac:dyDescent="0.25">
      <c r="A17" s="16"/>
      <c r="B17" s="18" t="s">
        <v>16</v>
      </c>
      <c r="C17" s="18"/>
      <c r="D17" s="5">
        <f>D18-D16-D3-D4-D5-D6-D7-D8</f>
        <v>5</v>
      </c>
      <c r="E17" s="5">
        <f t="shared" ref="E17:M17" si="6">E18-E16-E3-E4-E5-E6-E7-E8</f>
        <v>2</v>
      </c>
      <c r="F17" s="5">
        <f t="shared" si="6"/>
        <v>0</v>
      </c>
      <c r="G17" s="5">
        <f t="shared" si="6"/>
        <v>0</v>
      </c>
      <c r="H17" s="5">
        <f t="shared" si="6"/>
        <v>0</v>
      </c>
      <c r="I17" s="5">
        <f t="shared" si="6"/>
        <v>0</v>
      </c>
      <c r="J17" s="5">
        <f t="shared" si="6"/>
        <v>2</v>
      </c>
      <c r="K17" s="5">
        <f t="shared" si="6"/>
        <v>4</v>
      </c>
      <c r="L17" s="5">
        <f t="shared" si="6"/>
        <v>2</v>
      </c>
      <c r="M17" s="5">
        <f t="shared" si="6"/>
        <v>24</v>
      </c>
      <c r="N17" s="11">
        <f t="shared" si="5"/>
        <v>39</v>
      </c>
      <c r="O17" s="5">
        <f>O18-O16-O3-O4-O5-O6-O7-O8</f>
        <v>12506</v>
      </c>
      <c r="P17" s="5">
        <f>P18-P16-P3-P4-P5-P6-P7-P8</f>
        <v>332</v>
      </c>
      <c r="Q17" s="11">
        <f t="shared" si="2"/>
        <v>15</v>
      </c>
      <c r="R17" s="6">
        <f t="shared" si="0"/>
        <v>22.133333333333333</v>
      </c>
      <c r="S17" s="13" t="s">
        <v>71</v>
      </c>
    </row>
    <row r="18" spans="1:19" x14ac:dyDescent="0.25">
      <c r="A18" s="16"/>
      <c r="B18" s="18" t="s">
        <v>17</v>
      </c>
      <c r="C18" s="18"/>
      <c r="D18" s="5">
        <v>99</v>
      </c>
      <c r="E18" s="5">
        <v>103</v>
      </c>
      <c r="F18" s="5">
        <v>111</v>
      </c>
      <c r="G18" s="5">
        <v>14</v>
      </c>
      <c r="H18" s="5">
        <v>42</v>
      </c>
      <c r="I18" s="5">
        <v>133</v>
      </c>
      <c r="J18" s="5">
        <v>1080</v>
      </c>
      <c r="K18" s="5">
        <v>770</v>
      </c>
      <c r="L18" s="5">
        <v>453</v>
      </c>
      <c r="M18" s="5">
        <v>5048</v>
      </c>
      <c r="N18" s="11">
        <f t="shared" si="5"/>
        <v>7853</v>
      </c>
      <c r="O18" s="5">
        <v>3545240</v>
      </c>
      <c r="P18" s="5">
        <v>95667</v>
      </c>
      <c r="Q18" s="11">
        <f t="shared" si="2"/>
        <v>2805</v>
      </c>
      <c r="R18" s="6">
        <f t="shared" si="0"/>
        <v>34.10588235294118</v>
      </c>
      <c r="S18" s="13" t="s">
        <v>71</v>
      </c>
    </row>
    <row r="19" spans="1:19" x14ac:dyDescent="0.25">
      <c r="A19" s="19" t="s">
        <v>18</v>
      </c>
      <c r="B19" s="18" t="s">
        <v>19</v>
      </c>
      <c r="C19" s="18"/>
      <c r="D19" s="5">
        <v>0</v>
      </c>
      <c r="E19" s="5">
        <v>0</v>
      </c>
      <c r="F19" s="5">
        <v>0</v>
      </c>
      <c r="G19" s="5">
        <v>0</v>
      </c>
      <c r="H19" s="5">
        <v>3</v>
      </c>
      <c r="I19" s="5">
        <v>0</v>
      </c>
      <c r="J19" s="5">
        <v>10</v>
      </c>
      <c r="K19" s="5">
        <v>14</v>
      </c>
      <c r="L19" s="5">
        <v>20</v>
      </c>
      <c r="M19" s="5">
        <v>41</v>
      </c>
      <c r="N19" s="11">
        <f t="shared" si="5"/>
        <v>88</v>
      </c>
      <c r="O19" s="5">
        <v>12198</v>
      </c>
      <c r="P19" s="5">
        <v>2380</v>
      </c>
      <c r="Q19" s="11">
        <f t="shared" si="2"/>
        <v>47</v>
      </c>
      <c r="R19" s="6">
        <f t="shared" si="0"/>
        <v>50.638297872340424</v>
      </c>
      <c r="S19" s="13" t="s">
        <v>71</v>
      </c>
    </row>
    <row r="20" spans="1:19" x14ac:dyDescent="0.25">
      <c r="A20" s="19"/>
      <c r="B20" s="18" t="s">
        <v>20</v>
      </c>
      <c r="C20" s="18"/>
      <c r="D20" s="5">
        <v>2</v>
      </c>
      <c r="E20" s="5">
        <v>1</v>
      </c>
      <c r="F20" s="5">
        <v>1</v>
      </c>
      <c r="G20" s="5">
        <v>2</v>
      </c>
      <c r="H20" s="5">
        <v>2</v>
      </c>
      <c r="I20" s="5">
        <v>0</v>
      </c>
      <c r="J20" s="5">
        <v>87</v>
      </c>
      <c r="K20" s="5">
        <v>211</v>
      </c>
      <c r="L20" s="5">
        <v>140</v>
      </c>
      <c r="M20" s="5">
        <v>237</v>
      </c>
      <c r="N20" s="11">
        <f t="shared" si="5"/>
        <v>683</v>
      </c>
      <c r="O20" s="5">
        <v>79056</v>
      </c>
      <c r="P20" s="5">
        <v>22087</v>
      </c>
      <c r="Q20" s="11">
        <f t="shared" si="2"/>
        <v>446</v>
      </c>
      <c r="R20" s="6">
        <f t="shared" si="0"/>
        <v>49.522421524663677</v>
      </c>
      <c r="S20" s="13" t="s">
        <v>71</v>
      </c>
    </row>
    <row r="21" spans="1:19" x14ac:dyDescent="0.25">
      <c r="A21" s="19"/>
      <c r="B21" s="18" t="s">
        <v>21</v>
      </c>
      <c r="C21" s="18"/>
      <c r="D21" s="5">
        <v>1</v>
      </c>
      <c r="E21" s="5">
        <v>0</v>
      </c>
      <c r="F21" s="5">
        <v>1</v>
      </c>
      <c r="G21" s="5">
        <v>0</v>
      </c>
      <c r="H21" s="5">
        <v>0</v>
      </c>
      <c r="I21" s="5">
        <v>0</v>
      </c>
      <c r="J21" s="5">
        <v>5</v>
      </c>
      <c r="K21" s="5">
        <v>3</v>
      </c>
      <c r="L21" s="5">
        <v>0</v>
      </c>
      <c r="M21" s="5">
        <v>3</v>
      </c>
      <c r="N21" s="11">
        <f t="shared" si="5"/>
        <v>13</v>
      </c>
      <c r="O21" s="5">
        <v>1383</v>
      </c>
      <c r="P21" s="5">
        <v>255</v>
      </c>
      <c r="Q21" s="11">
        <f t="shared" si="2"/>
        <v>10</v>
      </c>
      <c r="R21" s="6">
        <f t="shared" si="0"/>
        <v>25.5</v>
      </c>
      <c r="S21" s="13" t="s">
        <v>71</v>
      </c>
    </row>
    <row r="22" spans="1:19" x14ac:dyDescent="0.25">
      <c r="A22" s="19"/>
      <c r="B22" s="18" t="s">
        <v>22</v>
      </c>
      <c r="C22" s="18"/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2</v>
      </c>
      <c r="L22" s="5">
        <v>1</v>
      </c>
      <c r="M22" s="5">
        <v>11</v>
      </c>
      <c r="N22" s="11">
        <f t="shared" si="5"/>
        <v>14</v>
      </c>
      <c r="O22" s="5">
        <v>3240</v>
      </c>
      <c r="P22" s="5">
        <v>172</v>
      </c>
      <c r="Q22" s="11">
        <f t="shared" si="2"/>
        <v>3</v>
      </c>
      <c r="R22" s="6">
        <f t="shared" si="0"/>
        <v>57.333333333333336</v>
      </c>
      <c r="S22" s="13" t="s">
        <v>71</v>
      </c>
    </row>
    <row r="23" spans="1:19" x14ac:dyDescent="0.25">
      <c r="A23" s="19"/>
      <c r="B23" s="18" t="s">
        <v>23</v>
      </c>
      <c r="C23" s="18"/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1</v>
      </c>
      <c r="L23" s="5">
        <v>1</v>
      </c>
      <c r="M23" s="5">
        <v>1</v>
      </c>
      <c r="N23" s="11">
        <f t="shared" si="5"/>
        <v>3</v>
      </c>
      <c r="O23" s="5">
        <v>487</v>
      </c>
      <c r="P23" s="5">
        <v>143</v>
      </c>
      <c r="Q23" s="11">
        <f t="shared" si="2"/>
        <v>2</v>
      </c>
      <c r="R23" s="6">
        <f t="shared" si="0"/>
        <v>71.5</v>
      </c>
      <c r="S23" s="13" t="s">
        <v>71</v>
      </c>
    </row>
    <row r="24" spans="1:19" x14ac:dyDescent="0.25">
      <c r="A24" s="19"/>
      <c r="B24" s="18" t="s">
        <v>24</v>
      </c>
      <c r="C24" s="18"/>
      <c r="D24" s="5">
        <f>D25-D19-D20-D21-D22-D23</f>
        <v>0</v>
      </c>
      <c r="E24" s="5">
        <f t="shared" ref="E24:M24" si="7">E25-E19-E20-E21-E22-E23</f>
        <v>0</v>
      </c>
      <c r="F24" s="5">
        <f t="shared" si="7"/>
        <v>0</v>
      </c>
      <c r="G24" s="5">
        <f t="shared" si="7"/>
        <v>1</v>
      </c>
      <c r="H24" s="5">
        <f t="shared" si="7"/>
        <v>0</v>
      </c>
      <c r="I24" s="5">
        <f t="shared" si="7"/>
        <v>0</v>
      </c>
      <c r="J24" s="5">
        <f t="shared" si="7"/>
        <v>3</v>
      </c>
      <c r="K24" s="5">
        <f t="shared" si="7"/>
        <v>1</v>
      </c>
      <c r="L24" s="5">
        <f t="shared" si="7"/>
        <v>1</v>
      </c>
      <c r="M24" s="5">
        <f t="shared" si="7"/>
        <v>34</v>
      </c>
      <c r="N24" s="11">
        <f t="shared" si="5"/>
        <v>40</v>
      </c>
      <c r="O24" s="5">
        <f>O25-O19-O20-O21-O22-O23</f>
        <v>13549</v>
      </c>
      <c r="P24" s="5">
        <f>P25-P19-P20-P21-P22-P23</f>
        <v>174</v>
      </c>
      <c r="Q24" s="11">
        <f t="shared" si="2"/>
        <v>6</v>
      </c>
      <c r="R24" s="6">
        <f t="shared" si="0"/>
        <v>29</v>
      </c>
      <c r="S24" s="13" t="s">
        <v>71</v>
      </c>
    </row>
    <row r="25" spans="1:19" x14ac:dyDescent="0.25">
      <c r="A25" s="19"/>
      <c r="B25" s="18" t="s">
        <v>25</v>
      </c>
      <c r="C25" s="18"/>
      <c r="D25" s="5">
        <v>3</v>
      </c>
      <c r="E25" s="5">
        <v>1</v>
      </c>
      <c r="F25" s="5">
        <v>2</v>
      </c>
      <c r="G25" s="5">
        <v>3</v>
      </c>
      <c r="H25" s="5">
        <v>5</v>
      </c>
      <c r="I25" s="5">
        <v>0</v>
      </c>
      <c r="J25" s="5">
        <v>105</v>
      </c>
      <c r="K25" s="5">
        <v>232</v>
      </c>
      <c r="L25" s="5">
        <v>163</v>
      </c>
      <c r="M25" s="5">
        <v>327</v>
      </c>
      <c r="N25" s="11">
        <f t="shared" si="5"/>
        <v>841</v>
      </c>
      <c r="O25" s="5">
        <v>109913</v>
      </c>
      <c r="P25" s="5">
        <v>25211</v>
      </c>
      <c r="Q25" s="11">
        <f t="shared" si="2"/>
        <v>514</v>
      </c>
      <c r="R25" s="6">
        <f t="shared" si="0"/>
        <v>49.048638132295721</v>
      </c>
      <c r="S25" s="13" t="s">
        <v>71</v>
      </c>
    </row>
    <row r="26" spans="1:19" x14ac:dyDescent="0.25">
      <c r="A26" s="19" t="s">
        <v>26</v>
      </c>
      <c r="B26" s="18" t="s">
        <v>27</v>
      </c>
      <c r="C26" s="18"/>
      <c r="D26" s="5">
        <v>3</v>
      </c>
      <c r="E26" s="5">
        <v>9</v>
      </c>
      <c r="F26" s="5">
        <v>0</v>
      </c>
      <c r="G26" s="5">
        <v>0</v>
      </c>
      <c r="H26" s="5">
        <v>0</v>
      </c>
      <c r="I26" s="5">
        <v>2</v>
      </c>
      <c r="J26" s="5">
        <v>21</v>
      </c>
      <c r="K26" s="5">
        <v>12</v>
      </c>
      <c r="L26" s="5">
        <v>11</v>
      </c>
      <c r="M26" s="5">
        <v>15</v>
      </c>
      <c r="N26" s="11">
        <f t="shared" si="5"/>
        <v>73</v>
      </c>
      <c r="O26" s="5">
        <v>4827</v>
      </c>
      <c r="P26" s="5">
        <v>1808</v>
      </c>
      <c r="Q26" s="11">
        <f t="shared" si="2"/>
        <v>58</v>
      </c>
      <c r="R26" s="6">
        <f t="shared" si="0"/>
        <v>31.172413793103448</v>
      </c>
      <c r="S26" s="13" t="s">
        <v>71</v>
      </c>
    </row>
    <row r="27" spans="1:19" x14ac:dyDescent="0.25">
      <c r="A27" s="19"/>
      <c r="B27" s="18" t="s">
        <v>28</v>
      </c>
      <c r="C27" s="18"/>
      <c r="D27" s="5">
        <v>2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13</v>
      </c>
      <c r="K27" s="5">
        <v>26</v>
      </c>
      <c r="L27" s="5">
        <v>6</v>
      </c>
      <c r="M27" s="5">
        <v>29</v>
      </c>
      <c r="N27" s="11">
        <f t="shared" si="5"/>
        <v>76</v>
      </c>
      <c r="O27" s="5">
        <v>9909</v>
      </c>
      <c r="P27" s="5">
        <v>1841</v>
      </c>
      <c r="Q27" s="11">
        <f t="shared" si="2"/>
        <v>47</v>
      </c>
      <c r="R27" s="6">
        <f t="shared" si="0"/>
        <v>39.170212765957444</v>
      </c>
      <c r="S27" s="13" t="s">
        <v>71</v>
      </c>
    </row>
    <row r="28" spans="1:19" x14ac:dyDescent="0.25">
      <c r="A28" s="19"/>
      <c r="B28" s="18" t="s">
        <v>29</v>
      </c>
      <c r="C28" s="18"/>
      <c r="D28" s="5">
        <v>1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21</v>
      </c>
      <c r="K28" s="5">
        <v>49</v>
      </c>
      <c r="L28" s="5">
        <v>13</v>
      </c>
      <c r="M28" s="5">
        <v>43</v>
      </c>
      <c r="N28" s="11">
        <f t="shared" si="5"/>
        <v>127</v>
      </c>
      <c r="O28" s="5">
        <v>17164</v>
      </c>
      <c r="P28" s="5">
        <v>3615</v>
      </c>
      <c r="Q28" s="11">
        <f t="shared" si="2"/>
        <v>84</v>
      </c>
      <c r="R28" s="6">
        <f t="shared" si="0"/>
        <v>43.035714285714285</v>
      </c>
      <c r="S28" s="13" t="s">
        <v>71</v>
      </c>
    </row>
    <row r="29" spans="1:19" x14ac:dyDescent="0.25">
      <c r="A29" s="19"/>
      <c r="B29" s="18" t="s">
        <v>30</v>
      </c>
      <c r="C29" s="18"/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3</v>
      </c>
      <c r="K29" s="5">
        <v>8</v>
      </c>
      <c r="L29" s="5">
        <v>5</v>
      </c>
      <c r="M29" s="5">
        <v>13</v>
      </c>
      <c r="N29" s="11">
        <f t="shared" si="5"/>
        <v>29</v>
      </c>
      <c r="O29" s="5">
        <v>3878</v>
      </c>
      <c r="P29" s="5">
        <v>841</v>
      </c>
      <c r="Q29" s="11">
        <f t="shared" si="2"/>
        <v>16</v>
      </c>
      <c r="R29" s="6">
        <f t="shared" si="0"/>
        <v>52.5625</v>
      </c>
      <c r="S29" s="13" t="s">
        <v>71</v>
      </c>
    </row>
    <row r="30" spans="1:19" x14ac:dyDescent="0.25">
      <c r="A30" s="19"/>
      <c r="B30" s="18" t="s">
        <v>31</v>
      </c>
      <c r="C30" s="18"/>
      <c r="D30" s="5">
        <v>14</v>
      </c>
      <c r="E30" s="5">
        <v>7</v>
      </c>
      <c r="F30" s="5">
        <v>0</v>
      </c>
      <c r="G30" s="5">
        <v>0</v>
      </c>
      <c r="H30" s="5">
        <v>0</v>
      </c>
      <c r="I30" s="5">
        <v>3</v>
      </c>
      <c r="J30" s="5">
        <v>32</v>
      </c>
      <c r="K30" s="5">
        <v>32</v>
      </c>
      <c r="L30" s="5">
        <v>8</v>
      </c>
      <c r="M30" s="5">
        <v>20</v>
      </c>
      <c r="N30" s="11">
        <f t="shared" si="5"/>
        <v>116</v>
      </c>
      <c r="O30" s="5">
        <v>7042</v>
      </c>
      <c r="P30" s="5">
        <v>2710</v>
      </c>
      <c r="Q30" s="11">
        <f t="shared" si="2"/>
        <v>96</v>
      </c>
      <c r="R30" s="6">
        <f t="shared" si="0"/>
        <v>28.229166666666668</v>
      </c>
      <c r="S30" s="13" t="s">
        <v>71</v>
      </c>
    </row>
    <row r="31" spans="1:19" x14ac:dyDescent="0.25">
      <c r="A31" s="19"/>
      <c r="B31" s="18" t="s">
        <v>32</v>
      </c>
      <c r="C31" s="18"/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3</v>
      </c>
      <c r="K31" s="5">
        <v>5</v>
      </c>
      <c r="L31" s="5">
        <v>7</v>
      </c>
      <c r="M31" s="5">
        <v>4</v>
      </c>
      <c r="N31" s="11">
        <f t="shared" si="5"/>
        <v>19</v>
      </c>
      <c r="O31" s="5">
        <v>1748</v>
      </c>
      <c r="P31" s="5">
        <v>782</v>
      </c>
      <c r="Q31" s="11">
        <f t="shared" si="2"/>
        <v>15</v>
      </c>
      <c r="R31" s="6">
        <f t="shared" si="0"/>
        <v>52.133333333333333</v>
      </c>
      <c r="S31" s="13" t="s">
        <v>71</v>
      </c>
    </row>
    <row r="32" spans="1:19" x14ac:dyDescent="0.25">
      <c r="A32" s="19"/>
      <c r="B32" s="18" t="s">
        <v>33</v>
      </c>
      <c r="C32" s="18"/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8</v>
      </c>
      <c r="L32" s="5">
        <v>2</v>
      </c>
      <c r="M32" s="5">
        <v>11</v>
      </c>
      <c r="N32" s="11">
        <f t="shared" si="5"/>
        <v>21</v>
      </c>
      <c r="O32" s="5">
        <v>4245</v>
      </c>
      <c r="P32" s="5">
        <v>493</v>
      </c>
      <c r="Q32" s="11">
        <f t="shared" si="2"/>
        <v>10</v>
      </c>
      <c r="R32" s="6">
        <f t="shared" si="0"/>
        <v>49.3</v>
      </c>
      <c r="S32" s="13" t="s">
        <v>71</v>
      </c>
    </row>
    <row r="33" spans="1:19" x14ac:dyDescent="0.25">
      <c r="A33" s="19"/>
      <c r="B33" s="18" t="s">
        <v>34</v>
      </c>
      <c r="C33" s="18"/>
      <c r="D33" s="5">
        <v>10</v>
      </c>
      <c r="E33" s="5">
        <v>4</v>
      </c>
      <c r="F33" s="5">
        <v>1</v>
      </c>
      <c r="G33" s="5">
        <v>0</v>
      </c>
      <c r="H33" s="5">
        <v>0</v>
      </c>
      <c r="I33" s="5">
        <v>8</v>
      </c>
      <c r="J33" s="5">
        <v>22</v>
      </c>
      <c r="K33" s="5">
        <v>32</v>
      </c>
      <c r="L33" s="5">
        <v>10</v>
      </c>
      <c r="M33" s="5">
        <v>26</v>
      </c>
      <c r="N33" s="11">
        <f t="shared" si="5"/>
        <v>113</v>
      </c>
      <c r="O33" s="5">
        <v>9361</v>
      </c>
      <c r="P33" s="5">
        <v>2772</v>
      </c>
      <c r="Q33" s="11">
        <f t="shared" si="2"/>
        <v>87</v>
      </c>
      <c r="R33" s="6">
        <f t="shared" si="0"/>
        <v>31.862068965517242</v>
      </c>
      <c r="S33" s="13" t="s">
        <v>71</v>
      </c>
    </row>
    <row r="34" spans="1:19" x14ac:dyDescent="0.25">
      <c r="A34" s="19"/>
      <c r="B34" s="18" t="s">
        <v>35</v>
      </c>
      <c r="C34" s="18"/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4</v>
      </c>
      <c r="K34" s="5">
        <v>9</v>
      </c>
      <c r="L34" s="5">
        <v>3</v>
      </c>
      <c r="M34" s="5">
        <v>8</v>
      </c>
      <c r="N34" s="11">
        <f t="shared" si="5"/>
        <v>24</v>
      </c>
      <c r="O34" s="5">
        <v>2092</v>
      </c>
      <c r="P34" s="5">
        <v>701</v>
      </c>
      <c r="Q34" s="11">
        <f t="shared" si="2"/>
        <v>16</v>
      </c>
      <c r="R34" s="6">
        <f t="shared" si="0"/>
        <v>43.8125</v>
      </c>
      <c r="S34" s="13" t="s">
        <v>71</v>
      </c>
    </row>
    <row r="35" spans="1:19" x14ac:dyDescent="0.25">
      <c r="A35" s="19"/>
      <c r="B35" s="18" t="s">
        <v>36</v>
      </c>
      <c r="C35" s="18"/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3</v>
      </c>
      <c r="K35" s="5">
        <v>5</v>
      </c>
      <c r="L35" s="5">
        <v>1</v>
      </c>
      <c r="M35" s="5">
        <v>2</v>
      </c>
      <c r="N35" s="11">
        <f t="shared" si="5"/>
        <v>11</v>
      </c>
      <c r="O35" s="5">
        <v>830</v>
      </c>
      <c r="P35" s="5">
        <v>347</v>
      </c>
      <c r="Q35" s="11">
        <f t="shared" si="2"/>
        <v>9</v>
      </c>
      <c r="R35" s="6">
        <f t="shared" si="0"/>
        <v>38.555555555555557</v>
      </c>
      <c r="S35" s="13" t="s">
        <v>71</v>
      </c>
    </row>
    <row r="36" spans="1:19" x14ac:dyDescent="0.25">
      <c r="A36" s="19"/>
      <c r="B36" s="18" t="s">
        <v>37</v>
      </c>
      <c r="C36" s="18"/>
      <c r="D36" s="5">
        <v>0</v>
      </c>
      <c r="E36" s="5">
        <v>1</v>
      </c>
      <c r="F36" s="5">
        <v>0</v>
      </c>
      <c r="G36" s="5">
        <v>0</v>
      </c>
      <c r="H36" s="5">
        <v>0</v>
      </c>
      <c r="I36" s="5">
        <v>1</v>
      </c>
      <c r="J36" s="5">
        <v>3</v>
      </c>
      <c r="K36" s="5">
        <v>2</v>
      </c>
      <c r="L36" s="5">
        <v>1</v>
      </c>
      <c r="M36" s="5">
        <v>6</v>
      </c>
      <c r="N36" s="11">
        <f t="shared" si="5"/>
        <v>14</v>
      </c>
      <c r="O36" s="5">
        <v>1957</v>
      </c>
      <c r="P36" s="5">
        <v>240</v>
      </c>
      <c r="Q36" s="11">
        <f t="shared" si="2"/>
        <v>8</v>
      </c>
      <c r="R36" s="6">
        <f t="shared" si="0"/>
        <v>30</v>
      </c>
      <c r="S36" s="13" t="s">
        <v>71</v>
      </c>
    </row>
    <row r="37" spans="1:19" x14ac:dyDescent="0.25">
      <c r="A37" s="19"/>
      <c r="B37" s="18" t="s">
        <v>38</v>
      </c>
      <c r="C37" s="18"/>
      <c r="D37" s="5">
        <v>13</v>
      </c>
      <c r="E37" s="5">
        <v>0</v>
      </c>
      <c r="F37" s="5">
        <v>0</v>
      </c>
      <c r="G37" s="5">
        <v>0</v>
      </c>
      <c r="H37" s="5">
        <v>0</v>
      </c>
      <c r="I37" s="5">
        <v>11</v>
      </c>
      <c r="J37" s="5">
        <v>4</v>
      </c>
      <c r="K37" s="5">
        <v>14</v>
      </c>
      <c r="L37" s="5">
        <v>9</v>
      </c>
      <c r="M37" s="5">
        <v>32</v>
      </c>
      <c r="N37" s="11">
        <f t="shared" si="5"/>
        <v>83</v>
      </c>
      <c r="O37" s="5">
        <v>14589</v>
      </c>
      <c r="P37" s="5">
        <v>1515</v>
      </c>
      <c r="Q37" s="11">
        <f t="shared" si="2"/>
        <v>51</v>
      </c>
      <c r="R37" s="6">
        <f t="shared" si="0"/>
        <v>29.705882352941178</v>
      </c>
      <c r="S37" s="13" t="s">
        <v>71</v>
      </c>
    </row>
    <row r="38" spans="1:19" x14ac:dyDescent="0.25">
      <c r="A38" s="19"/>
      <c r="B38" s="18" t="s">
        <v>39</v>
      </c>
      <c r="C38" s="18"/>
      <c r="D38" s="5">
        <f>D39-D26-D27-D28-D29-D30-D31-D32-D33-D34-D35-D36-D37</f>
        <v>17</v>
      </c>
      <c r="E38" s="5">
        <f t="shared" ref="E38:M38" si="8">E39-E26-E27-E28-E29-E30-E31-E32-E33-E34-E35-E36-E37</f>
        <v>18</v>
      </c>
      <c r="F38" s="5">
        <f t="shared" si="8"/>
        <v>0</v>
      </c>
      <c r="G38" s="5">
        <f t="shared" si="8"/>
        <v>5</v>
      </c>
      <c r="H38" s="5">
        <f t="shared" si="8"/>
        <v>0</v>
      </c>
      <c r="I38" s="5">
        <f t="shared" si="8"/>
        <v>14</v>
      </c>
      <c r="J38" s="5">
        <f t="shared" si="8"/>
        <v>48</v>
      </c>
      <c r="K38" s="5">
        <f t="shared" si="8"/>
        <v>57</v>
      </c>
      <c r="L38" s="5">
        <f t="shared" si="8"/>
        <v>23</v>
      </c>
      <c r="M38" s="5">
        <f t="shared" si="8"/>
        <v>59</v>
      </c>
      <c r="N38" s="11">
        <f t="shared" si="5"/>
        <v>241</v>
      </c>
      <c r="O38" s="5">
        <f>O39-O26-O27-O28-O29-O30-O31-O32-O33-O34-O35-O36-O37</f>
        <v>21345</v>
      </c>
      <c r="P38" s="5">
        <f>P39-P26-P27-P28-P29-P30-P31-P32-P33-P34-P35-P36-P37</f>
        <v>5451</v>
      </c>
      <c r="Q38" s="11">
        <f t="shared" si="2"/>
        <v>182</v>
      </c>
      <c r="R38" s="6">
        <f t="shared" si="0"/>
        <v>29.950549450549449</v>
      </c>
      <c r="S38" s="13" t="s">
        <v>71</v>
      </c>
    </row>
    <row r="39" spans="1:19" x14ac:dyDescent="0.25">
      <c r="A39" s="19"/>
      <c r="B39" s="18" t="s">
        <v>40</v>
      </c>
      <c r="C39" s="18"/>
      <c r="D39" s="5">
        <v>60</v>
      </c>
      <c r="E39" s="5">
        <v>39</v>
      </c>
      <c r="F39" s="5">
        <v>1</v>
      </c>
      <c r="G39" s="5">
        <v>5</v>
      </c>
      <c r="H39" s="5">
        <v>0</v>
      </c>
      <c r="I39" s="5">
        <v>39</v>
      </c>
      <c r="J39" s="5">
        <v>177</v>
      </c>
      <c r="K39" s="5">
        <v>259</v>
      </c>
      <c r="L39" s="5">
        <v>99</v>
      </c>
      <c r="M39" s="5">
        <v>268</v>
      </c>
      <c r="N39" s="11">
        <f t="shared" si="5"/>
        <v>947</v>
      </c>
      <c r="O39" s="5">
        <v>98987</v>
      </c>
      <c r="P39" s="5">
        <v>23116</v>
      </c>
      <c r="Q39" s="11">
        <f t="shared" si="2"/>
        <v>679</v>
      </c>
      <c r="R39" s="6">
        <f t="shared" si="0"/>
        <v>34.044182621502209</v>
      </c>
      <c r="S39" s="13" t="s">
        <v>71</v>
      </c>
    </row>
    <row r="40" spans="1:19" x14ac:dyDescent="0.25">
      <c r="A40" s="19" t="s">
        <v>41</v>
      </c>
      <c r="B40" s="18" t="s">
        <v>42</v>
      </c>
      <c r="C40" s="18"/>
      <c r="D40" s="5">
        <v>0</v>
      </c>
      <c r="E40" s="5">
        <v>1</v>
      </c>
      <c r="F40" s="5">
        <v>0</v>
      </c>
      <c r="G40" s="5">
        <v>0</v>
      </c>
      <c r="H40" s="5">
        <v>0</v>
      </c>
      <c r="I40" s="5">
        <v>0</v>
      </c>
      <c r="J40" s="5">
        <v>3</v>
      </c>
      <c r="K40" s="5">
        <v>4</v>
      </c>
      <c r="L40" s="5">
        <v>10</v>
      </c>
      <c r="M40" s="5">
        <v>17</v>
      </c>
      <c r="N40" s="11">
        <f t="shared" si="5"/>
        <v>35</v>
      </c>
      <c r="O40" s="5">
        <v>7129</v>
      </c>
      <c r="P40" s="5">
        <v>1038</v>
      </c>
      <c r="Q40" s="11">
        <f t="shared" si="2"/>
        <v>18</v>
      </c>
      <c r="R40" s="6">
        <f t="shared" si="0"/>
        <v>57.666666666666664</v>
      </c>
      <c r="S40" s="13" t="s">
        <v>71</v>
      </c>
    </row>
    <row r="41" spans="1:19" x14ac:dyDescent="0.25">
      <c r="A41" s="19"/>
      <c r="B41" s="18" t="s">
        <v>43</v>
      </c>
      <c r="C41" s="18"/>
      <c r="D41" s="5">
        <v>0</v>
      </c>
      <c r="E41" s="5">
        <v>0</v>
      </c>
      <c r="F41" s="5">
        <v>1</v>
      </c>
      <c r="G41" s="5">
        <v>0</v>
      </c>
      <c r="H41" s="5">
        <v>0</v>
      </c>
      <c r="I41" s="5">
        <v>0</v>
      </c>
      <c r="J41" s="5">
        <v>3</v>
      </c>
      <c r="K41" s="5">
        <v>3</v>
      </c>
      <c r="L41" s="5">
        <v>3</v>
      </c>
      <c r="M41" s="5">
        <v>5</v>
      </c>
      <c r="N41" s="11">
        <f t="shared" si="5"/>
        <v>15</v>
      </c>
      <c r="O41" s="5">
        <v>1629</v>
      </c>
      <c r="P41" s="5">
        <v>389</v>
      </c>
      <c r="Q41" s="11">
        <f t="shared" si="2"/>
        <v>10</v>
      </c>
      <c r="R41" s="6">
        <f t="shared" si="0"/>
        <v>38.9</v>
      </c>
      <c r="S41" s="13" t="s">
        <v>71</v>
      </c>
    </row>
    <row r="42" spans="1:19" x14ac:dyDescent="0.25">
      <c r="A42" s="19"/>
      <c r="B42" s="18" t="s">
        <v>44</v>
      </c>
      <c r="C42" s="18"/>
      <c r="D42" s="5">
        <f>D43-D40-D41</f>
        <v>0</v>
      </c>
      <c r="E42" s="5">
        <f t="shared" ref="E42:M42" si="9">E43-E40-E41</f>
        <v>1</v>
      </c>
      <c r="F42" s="5">
        <f t="shared" si="9"/>
        <v>0</v>
      </c>
      <c r="G42" s="5">
        <f t="shared" si="9"/>
        <v>1</v>
      </c>
      <c r="H42" s="5">
        <f t="shared" si="9"/>
        <v>0</v>
      </c>
      <c r="I42" s="5">
        <f t="shared" si="9"/>
        <v>7</v>
      </c>
      <c r="J42" s="5">
        <f t="shared" si="9"/>
        <v>5</v>
      </c>
      <c r="K42" s="5">
        <f t="shared" si="9"/>
        <v>20</v>
      </c>
      <c r="L42" s="5">
        <f t="shared" si="9"/>
        <v>1</v>
      </c>
      <c r="M42" s="5">
        <f t="shared" si="9"/>
        <v>4</v>
      </c>
      <c r="N42" s="11">
        <f t="shared" si="5"/>
        <v>39</v>
      </c>
      <c r="O42" s="5">
        <f>O43-O40-O41</f>
        <v>3656</v>
      </c>
      <c r="P42" s="5">
        <f>P43-P40-P41</f>
        <v>1156</v>
      </c>
      <c r="Q42" s="11">
        <f t="shared" si="2"/>
        <v>35</v>
      </c>
      <c r="R42" s="6">
        <f t="shared" si="0"/>
        <v>33.028571428571432</v>
      </c>
      <c r="S42" s="13" t="s">
        <v>71</v>
      </c>
    </row>
    <row r="43" spans="1:19" x14ac:dyDescent="0.25">
      <c r="A43" s="19"/>
      <c r="B43" s="18" t="s">
        <v>45</v>
      </c>
      <c r="C43" s="18"/>
      <c r="D43" s="5">
        <v>0</v>
      </c>
      <c r="E43" s="5">
        <v>2</v>
      </c>
      <c r="F43" s="5">
        <v>1</v>
      </c>
      <c r="G43" s="5">
        <v>1</v>
      </c>
      <c r="H43" s="5">
        <v>0</v>
      </c>
      <c r="I43" s="5">
        <v>7</v>
      </c>
      <c r="J43" s="5">
        <v>11</v>
      </c>
      <c r="K43" s="5">
        <v>27</v>
      </c>
      <c r="L43" s="5">
        <v>14</v>
      </c>
      <c r="M43" s="5">
        <v>26</v>
      </c>
      <c r="N43" s="11">
        <f t="shared" si="5"/>
        <v>89</v>
      </c>
      <c r="O43" s="5">
        <v>12414</v>
      </c>
      <c r="P43" s="5">
        <v>2583</v>
      </c>
      <c r="Q43" s="11">
        <f t="shared" si="2"/>
        <v>63</v>
      </c>
      <c r="R43" s="6">
        <f t="shared" si="0"/>
        <v>41</v>
      </c>
      <c r="S43" s="13" t="s">
        <v>71</v>
      </c>
    </row>
    <row r="44" spans="1:19" s="9" customFormat="1" ht="23.25" customHeight="1" x14ac:dyDescent="0.25">
      <c r="A44" s="19" t="s">
        <v>46</v>
      </c>
      <c r="B44" s="21" t="s">
        <v>47</v>
      </c>
      <c r="C44" s="21"/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2</v>
      </c>
      <c r="K44" s="8">
        <v>3</v>
      </c>
      <c r="L44" s="8">
        <v>1</v>
      </c>
      <c r="M44" s="8">
        <v>7</v>
      </c>
      <c r="N44" s="11">
        <f t="shared" si="5"/>
        <v>14</v>
      </c>
      <c r="O44" s="8">
        <v>2316</v>
      </c>
      <c r="P44" s="8">
        <v>251</v>
      </c>
      <c r="Q44" s="11">
        <f t="shared" si="2"/>
        <v>7</v>
      </c>
      <c r="R44" s="6">
        <f t="shared" si="0"/>
        <v>35.857142857142854</v>
      </c>
      <c r="S44" s="13" t="s">
        <v>71</v>
      </c>
    </row>
    <row r="45" spans="1:19" s="9" customFormat="1" ht="21" customHeight="1" x14ac:dyDescent="0.25">
      <c r="A45" s="19"/>
      <c r="B45" s="21" t="s">
        <v>48</v>
      </c>
      <c r="C45" s="21"/>
      <c r="D45" s="8">
        <f>D46-D44</f>
        <v>0</v>
      </c>
      <c r="E45" s="8">
        <f t="shared" ref="E45:M45" si="10">E46-E44</f>
        <v>0</v>
      </c>
      <c r="F45" s="8">
        <f t="shared" si="10"/>
        <v>0</v>
      </c>
      <c r="G45" s="8">
        <f t="shared" si="10"/>
        <v>0</v>
      </c>
      <c r="H45" s="8">
        <f t="shared" si="10"/>
        <v>0</v>
      </c>
      <c r="I45" s="8">
        <f t="shared" si="10"/>
        <v>0</v>
      </c>
      <c r="J45" s="8">
        <f t="shared" si="10"/>
        <v>3</v>
      </c>
      <c r="K45" s="8">
        <f t="shared" si="10"/>
        <v>10</v>
      </c>
      <c r="L45" s="8">
        <f t="shared" si="10"/>
        <v>1</v>
      </c>
      <c r="M45" s="8">
        <f t="shared" si="10"/>
        <v>28</v>
      </c>
      <c r="N45" s="11">
        <f t="shared" si="5"/>
        <v>42</v>
      </c>
      <c r="O45" s="8">
        <f>O46-O44</f>
        <v>16010</v>
      </c>
      <c r="P45" s="8">
        <f>P46-P44</f>
        <v>636</v>
      </c>
      <c r="Q45" s="11">
        <f t="shared" si="2"/>
        <v>14</v>
      </c>
      <c r="R45" s="6">
        <f t="shared" si="0"/>
        <v>45.428571428571431</v>
      </c>
      <c r="S45" s="13" t="s">
        <v>71</v>
      </c>
    </row>
    <row r="46" spans="1:19" s="9" customFormat="1" ht="22.5" customHeight="1" x14ac:dyDescent="0.25">
      <c r="A46" s="19"/>
      <c r="B46" s="21" t="s">
        <v>49</v>
      </c>
      <c r="C46" s="21"/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5</v>
      </c>
      <c r="K46" s="8">
        <v>13</v>
      </c>
      <c r="L46" s="8">
        <v>2</v>
      </c>
      <c r="M46" s="8">
        <v>35</v>
      </c>
      <c r="N46" s="11">
        <f t="shared" si="5"/>
        <v>56</v>
      </c>
      <c r="O46" s="8">
        <v>18326</v>
      </c>
      <c r="P46" s="8">
        <v>887</v>
      </c>
      <c r="Q46" s="11">
        <f t="shared" si="2"/>
        <v>21</v>
      </c>
      <c r="R46" s="6">
        <f t="shared" si="0"/>
        <v>42.238095238095241</v>
      </c>
      <c r="S46" s="13" t="s">
        <v>71</v>
      </c>
    </row>
    <row r="47" spans="1:19" x14ac:dyDescent="0.25">
      <c r="A47" s="7"/>
      <c r="B47" s="18" t="s">
        <v>50</v>
      </c>
      <c r="C47" s="18"/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1</v>
      </c>
      <c r="K47" s="5">
        <v>0</v>
      </c>
      <c r="L47" s="5">
        <v>0</v>
      </c>
      <c r="M47" s="5">
        <v>9</v>
      </c>
      <c r="N47" s="11">
        <f t="shared" si="5"/>
        <v>10</v>
      </c>
      <c r="O47" s="5">
        <v>2199</v>
      </c>
      <c r="P47" s="5">
        <v>24</v>
      </c>
      <c r="Q47" s="11">
        <f t="shared" si="2"/>
        <v>1</v>
      </c>
      <c r="R47" s="6">
        <f t="shared" si="0"/>
        <v>24</v>
      </c>
      <c r="S47" s="13" t="s">
        <v>71</v>
      </c>
    </row>
    <row r="48" spans="1:19" x14ac:dyDescent="0.25">
      <c r="A48" s="7"/>
      <c r="B48" s="18" t="s">
        <v>51</v>
      </c>
      <c r="C48" s="18"/>
      <c r="D48" s="5">
        <f>D47+D46+D43+D39+D25+D18</f>
        <v>162</v>
      </c>
      <c r="E48" s="5">
        <f t="shared" ref="E48:M48" si="11">E47+E46+E43+E39+E25+E18</f>
        <v>145</v>
      </c>
      <c r="F48" s="5">
        <f t="shared" si="11"/>
        <v>116</v>
      </c>
      <c r="G48" s="5">
        <f t="shared" si="11"/>
        <v>23</v>
      </c>
      <c r="H48" s="5">
        <f t="shared" si="11"/>
        <v>47</v>
      </c>
      <c r="I48" s="5">
        <f t="shared" si="11"/>
        <v>179</v>
      </c>
      <c r="J48" s="5">
        <f t="shared" si="11"/>
        <v>1379</v>
      </c>
      <c r="K48" s="5">
        <f t="shared" si="11"/>
        <v>1301</v>
      </c>
      <c r="L48" s="5">
        <f t="shared" si="11"/>
        <v>731</v>
      </c>
      <c r="M48" s="5">
        <f t="shared" si="11"/>
        <v>5713</v>
      </c>
      <c r="N48" s="11">
        <f t="shared" si="5"/>
        <v>9796</v>
      </c>
      <c r="O48" s="5">
        <f>O47+O46+O43+O39+O25+O18</f>
        <v>3787079</v>
      </c>
      <c r="P48" s="5">
        <f>P47+P46+P43+P39+P25+P18</f>
        <v>147488</v>
      </c>
      <c r="Q48" s="11">
        <f t="shared" si="2"/>
        <v>4083</v>
      </c>
      <c r="R48" s="6">
        <f t="shared" si="0"/>
        <v>36.12245897624296</v>
      </c>
      <c r="S48" s="13" t="s">
        <v>71</v>
      </c>
    </row>
    <row r="49" spans="2:17" x14ac:dyDescent="0.3">
      <c r="B49" s="18" t="s">
        <v>62</v>
      </c>
      <c r="C49" s="18"/>
      <c r="D49" s="6">
        <f t="shared" ref="D49:N49" si="12">D48/$N$48*100</f>
        <v>1.6537362188648426</v>
      </c>
      <c r="E49" s="6">
        <f t="shared" ref="E49" si="13">E48/$N$48*100</f>
        <v>1.4801959983666801</v>
      </c>
      <c r="F49" s="6">
        <f t="shared" ref="F49" si="14">F48/$N$48*100</f>
        <v>1.1841567986933441</v>
      </c>
      <c r="G49" s="6">
        <f t="shared" ref="G49" si="15">G48/$N$48*100</f>
        <v>0.23478971008574928</v>
      </c>
      <c r="H49" s="6">
        <f t="shared" ref="H49" si="16">H48/$N$48*100</f>
        <v>0.47978766843609633</v>
      </c>
      <c r="I49" s="6">
        <f t="shared" ref="I49" si="17">I48/$N$48*100</f>
        <v>1.8272764393630052</v>
      </c>
      <c r="J49" s="6">
        <f t="shared" ref="J49" si="18">J48/$N$48*100</f>
        <v>14.077174356880359</v>
      </c>
      <c r="K49" s="6">
        <f t="shared" ref="K49" si="19">K48/$N$48*100</f>
        <v>13.280930992241732</v>
      </c>
      <c r="L49" s="6">
        <f t="shared" ref="L49" si="20">L48/$N$48*100</f>
        <v>7.4622294814209882</v>
      </c>
      <c r="M49" s="6">
        <f t="shared" ref="M49" si="21">M48/$N$48*100</f>
        <v>58.319722335647207</v>
      </c>
      <c r="N49" s="6">
        <f t="shared" si="12"/>
        <v>100</v>
      </c>
      <c r="O49" s="6"/>
      <c r="P49" s="6"/>
      <c r="Q49" s="6"/>
    </row>
    <row r="51" spans="2:17" x14ac:dyDescent="0.3">
      <c r="B51" s="12" t="s">
        <v>64</v>
      </c>
    </row>
  </sheetData>
  <mergeCells count="47">
    <mergeCell ref="B49:C49"/>
    <mergeCell ref="A1:R1"/>
    <mergeCell ref="A44:A46"/>
    <mergeCell ref="B44:C44"/>
    <mergeCell ref="B45:C45"/>
    <mergeCell ref="B46:C46"/>
    <mergeCell ref="B47:C47"/>
    <mergeCell ref="B48:C48"/>
    <mergeCell ref="B35:C35"/>
    <mergeCell ref="B36:C36"/>
    <mergeCell ref="B37:C37"/>
    <mergeCell ref="B38:C38"/>
    <mergeCell ref="B39:C39"/>
    <mergeCell ref="A40:A43"/>
    <mergeCell ref="B40:C40"/>
    <mergeCell ref="B41:C41"/>
    <mergeCell ref="B42:C42"/>
    <mergeCell ref="B43:C43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19:A25"/>
    <mergeCell ref="B19:C19"/>
    <mergeCell ref="B20:C20"/>
    <mergeCell ref="B21:C21"/>
    <mergeCell ref="B22:C22"/>
    <mergeCell ref="B23:C23"/>
    <mergeCell ref="B24:C24"/>
    <mergeCell ref="B25:C25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</mergeCells>
  <phoneticPr fontId="1" type="noConversion"/>
  <printOptions horizontalCentered="1"/>
  <pageMargins left="0.35433070866141736" right="0.35433070866141736" top="0.39370078740157483" bottom="0.43307086614173229" header="0.31496062992125984" footer="0.31496062992125984"/>
  <pageSetup paperSize="8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來臺旅客按停留夜數</vt:lpstr>
    </vt:vector>
  </TitlesOfParts>
  <Company>more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demi</dc:creator>
  <cp:lastModifiedBy>馬宛萍</cp:lastModifiedBy>
  <cp:lastPrinted>2018-08-23T10:44:38Z</cp:lastPrinted>
  <dcterms:created xsi:type="dcterms:W3CDTF">2018-08-16T06:57:31Z</dcterms:created>
  <dcterms:modified xsi:type="dcterms:W3CDTF">2021-03-12T09:56:17Z</dcterms:modified>
</cp:coreProperties>
</file>