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年變化圖" sheetId="1" r:id="rId1"/>
    <sheet name="年統計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<sst xmlns="http://schemas.openxmlformats.org/spreadsheetml/2006/main" count="511" uniqueCount="101">
  <si>
    <t>尖山埤江南渡假村</t>
  </si>
  <si>
    <t>曾文水庫</t>
  </si>
  <si>
    <t>烏山頭水庫風景區</t>
  </si>
  <si>
    <t>虎頭埤風景區</t>
  </si>
  <si>
    <t>走馬瀨農場</t>
  </si>
  <si>
    <t>西拉雅國家風景區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</si>
  <si>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</si>
  <si>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</si>
  <si>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</si>
  <si>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</si>
  <si>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</si>
  <si>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</si>
  <si>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</si>
  <si>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</si>
  <si>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</si>
  <si>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</si>
  <si>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</si>
  <si>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</si>
  <si>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合計</t>
  </si>
  <si>
    <t>南元農場</t>
  </si>
  <si>
    <t>嘉義農場生態渡假玩國</t>
  </si>
  <si>
    <t>尖山埤水庫風景區</t>
  </si>
  <si>
    <t>虎頭埤</t>
  </si>
  <si>
    <t>關子嶺溫泉</t>
  </si>
  <si>
    <t>7月份</t>
  </si>
  <si>
    <t>8月份</t>
  </si>
  <si>
    <t>9月份</t>
  </si>
  <si>
    <t>10月份</t>
  </si>
  <si>
    <t>11月份</t>
  </si>
  <si>
    <t>12月份</t>
  </si>
  <si>
    <t>嘉義農場生態渡假玩國</t>
  </si>
  <si>
    <t>關子嶺溫泉</t>
  </si>
  <si>
    <t>94年遊客人次</t>
  </si>
  <si>
    <t>95年遊客人次</t>
  </si>
  <si>
    <t>96年遊客人次</t>
  </si>
  <si>
    <t>97年遊客人次</t>
  </si>
  <si>
    <t>98年遊客人次</t>
  </si>
  <si>
    <t>94</t>
  </si>
  <si>
    <t>95</t>
  </si>
  <si>
    <t>96</t>
  </si>
  <si>
    <t>97</t>
  </si>
  <si>
    <t>景點</t>
  </si>
  <si>
    <t>備註</t>
  </si>
  <si>
    <t>98</t>
  </si>
  <si>
    <t>小計</t>
  </si>
  <si>
    <t>總計</t>
  </si>
  <si>
    <t>西拉雅各年度遊客統計表</t>
  </si>
  <si>
    <t>曾文管理站</t>
  </si>
  <si>
    <t>1月份</t>
  </si>
  <si>
    <t>2月份</t>
  </si>
  <si>
    <t>3月份</t>
  </si>
  <si>
    <t>4月份</t>
  </si>
  <si>
    <t>5月份</t>
  </si>
  <si>
    <t>6月份</t>
  </si>
  <si>
    <t>合計</t>
  </si>
  <si>
    <t>尖山埤江南渡假村</t>
  </si>
  <si>
    <t>曾文水庫</t>
  </si>
  <si>
    <t>烏山頭水庫風景區</t>
  </si>
  <si>
    <t>虎頭埤風景區</t>
  </si>
  <si>
    <t>走馬瀨農場</t>
  </si>
  <si>
    <t>南元農場</t>
  </si>
  <si>
    <t>99年遊客人次</t>
  </si>
  <si>
    <t>99</t>
  </si>
  <si>
    <t>成長率(％)</t>
  </si>
  <si>
    <t>合計(扣除嘉義農場)</t>
  </si>
  <si>
    <t>合計(9-11月扣除曾文水庫)</t>
  </si>
  <si>
    <t>100</t>
  </si>
  <si>
    <t>100年遊客人次</t>
  </si>
  <si>
    <t>101年遊客人次</t>
  </si>
  <si>
    <t>101</t>
  </si>
  <si>
    <t>102年遊客人次</t>
  </si>
  <si>
    <t>102</t>
  </si>
  <si>
    <t>曾文水庫風景區</t>
  </si>
  <si>
    <t>虎頭埤風景區管理所</t>
  </si>
  <si>
    <t>曾文水庫風景區</t>
  </si>
  <si>
    <t>103</t>
  </si>
  <si>
    <t>103年遊客人次</t>
  </si>
  <si>
    <t>104</t>
  </si>
  <si>
    <t>104年遊客人次</t>
  </si>
  <si>
    <t>105年遊客人次</t>
  </si>
  <si>
    <t>105</t>
  </si>
  <si>
    <t>106</t>
  </si>
  <si>
    <t>中埔遊客中心</t>
  </si>
  <si>
    <t>106年遊客人次</t>
  </si>
  <si>
    <t>南化遊客中心</t>
  </si>
  <si>
    <t>107年遊客人次</t>
  </si>
  <si>
    <t>107</t>
  </si>
  <si>
    <t>成長率</t>
  </si>
  <si>
    <t>108年遊客人次</t>
  </si>
  <si>
    <t>108</t>
  </si>
  <si>
    <t>109</t>
  </si>
  <si>
    <t>109年遊客人次</t>
  </si>
  <si>
    <t>110</t>
  </si>
  <si>
    <t>110年遊客人次</t>
  </si>
  <si>
    <t>111</t>
  </si>
  <si>
    <t>111年遊客人次</t>
  </si>
  <si>
    <t>柳營尖山埤渡假村</t>
  </si>
  <si>
    <t>112</t>
  </si>
  <si>
    <t>資料截至110年12月</t>
  </si>
  <si>
    <t>資料截至112年12月</t>
  </si>
  <si>
    <t>112年遊客人次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</si>
</sst>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  <numFmt numFmtId="183" formatCode="#,##0_ "/>
    <numFmt numFmtId="184" formatCode="0.00_);[Red]\(0.00\)"/>
    <numFmt numFmtId="185" formatCode="0.0_);[Red]\(0.0\)"/>
    <numFmt numFmtId="186" formatCode="0_);[Red]\(0\)"/>
    <numFmt numFmtId="187" formatCode="[$-404]AM/PM\ hh:mm:ss"/>
    <numFmt numFmtId="188" formatCode="#,##0_);[Red]\(#,##0\)"/>
    <numFmt numFmtId="189" formatCode="[$€-2]\ #,##0.00_);[Red]\([$€-2]\ #,##0.00\)"/>
    <numFmt numFmtId="190" formatCode="m&quot;月&quot;d&quot;日&quot;"/>
    <numFmt numFmtId="191" formatCode="0.0%"/>
    <numFmt numFmtId="192" formatCode="0.000%"/>
    <numFmt numFmtId="193" formatCode="###,##0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3.5"/>
      <color indexed="8"/>
      <name val="新細明體"/>
      <family val="1"/>
    </font>
    <font>
      <sz val="2"/>
      <color indexed="8"/>
      <name val="新細明體"/>
      <family val="1"/>
    </font>
    <font>
      <sz val="1.6"/>
      <color indexed="8"/>
      <name val="標楷體"/>
      <family val="4"/>
    </font>
    <font>
      <sz val="2.25"/>
      <color indexed="8"/>
      <name val="新細明體"/>
      <family val="1"/>
    </font>
    <font>
      <sz val="1.8"/>
      <color indexed="8"/>
      <name val="標楷體"/>
      <family val="4"/>
    </font>
    <font>
      <sz val="10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0"/>
      <name val="新細明體"/>
      <family val="1"/>
    </font>
    <font>
      <sz val="14.4"/>
      <color indexed="8"/>
      <name val="新細明體"/>
      <family val="1"/>
    </font>
    <font>
      <b/>
      <sz val="18"/>
      <color indexed="8"/>
      <name val="新細明體"/>
      <family val="1"/>
    </font>
    <font>
      <sz val="4"/>
      <color indexed="8"/>
      <name val="新細明體"/>
      <family val="1"/>
    </font>
    <font>
      <sz val="2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12"/>
      <name val="Calibri"/>
      <family val="1"/>
    </font>
    <font>
      <b/>
      <sz val="12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C0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82" fontId="7" fillId="0" borderId="10" xfId="38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9" fontId="4" fillId="0" borderId="10" xfId="49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11" xfId="0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82" fontId="0" fillId="0" borderId="10" xfId="38" applyNumberFormat="1" applyFont="1" applyBorder="1" applyAlignment="1">
      <alignment vertical="center"/>
    </xf>
    <xf numFmtId="182" fontId="0" fillId="0" borderId="10" xfId="38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82" fontId="58" fillId="0" borderId="10" xfId="0" applyNumberFormat="1" applyFon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82" fontId="0" fillId="0" borderId="10" xfId="38" applyNumberFormat="1" applyFont="1" applyBorder="1" applyAlignment="1">
      <alignment vertical="center"/>
    </xf>
    <xf numFmtId="182" fontId="59" fillId="0" borderId="10" xfId="0" applyNumberFormat="1" applyFont="1" applyBorder="1" applyAlignment="1">
      <alignment horizontal="right" vertical="center"/>
    </xf>
    <xf numFmtId="183" fontId="59" fillId="0" borderId="10" xfId="0" applyNumberFormat="1" applyFont="1" applyBorder="1" applyAlignment="1">
      <alignment horizontal="right" vertical="center"/>
    </xf>
    <xf numFmtId="182" fontId="59" fillId="0" borderId="10" xfId="38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vertical="center"/>
    </xf>
    <xf numFmtId="3" fontId="59" fillId="0" borderId="10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3" fontId="41" fillId="0" borderId="10" xfId="33" applyNumberFormat="1" applyBorder="1">
      <alignment vertical="center"/>
      <protection/>
    </xf>
    <xf numFmtId="9" fontId="0" fillId="0" borderId="10" xfId="49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" fontId="0" fillId="0" borderId="19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Border="1" applyAlignment="1">
      <alignment vertical="center" shrinkToFit="1"/>
    </xf>
    <xf numFmtId="182" fontId="0" fillId="0" borderId="10" xfId="38" applyNumberFormat="1" applyFont="1" applyBorder="1" applyAlignment="1">
      <alignment vertical="center" shrinkToFit="1"/>
    </xf>
    <xf numFmtId="182" fontId="0" fillId="0" borderId="13" xfId="38" applyNumberFormat="1" applyFont="1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182" fontId="0" fillId="0" borderId="10" xfId="38" applyNumberFormat="1" applyFont="1" applyFill="1" applyBorder="1" applyAlignment="1">
      <alignment vertical="center" shrinkToFit="1"/>
    </xf>
    <xf numFmtId="3" fontId="60" fillId="33" borderId="10" xfId="0" applyNumberFormat="1" applyFont="1" applyFill="1" applyBorder="1" applyAlignment="1">
      <alignment vertical="center" shrinkToFit="1"/>
    </xf>
    <xf numFmtId="3" fontId="60" fillId="33" borderId="13" xfId="0" applyNumberFormat="1" applyFont="1" applyFill="1" applyBorder="1" applyAlignment="1">
      <alignment vertical="center" shrinkToFit="1"/>
    </xf>
    <xf numFmtId="3" fontId="7" fillId="0" borderId="10" xfId="0" applyNumberFormat="1" applyFont="1" applyBorder="1" applyAlignment="1">
      <alignment vertical="center" shrinkToFit="1"/>
    </xf>
    <xf numFmtId="182" fontId="7" fillId="0" borderId="10" xfId="38" applyNumberFormat="1" applyFont="1" applyFill="1" applyBorder="1" applyAlignment="1">
      <alignment vertical="center" shrinkToFit="1"/>
    </xf>
    <xf numFmtId="182" fontId="7" fillId="0" borderId="13" xfId="38" applyNumberFormat="1" applyFont="1" applyFill="1" applyBorder="1" applyAlignment="1">
      <alignment vertical="center" shrinkToFit="1"/>
    </xf>
    <xf numFmtId="3" fontId="0" fillId="0" borderId="18" xfId="0" applyNumberFormat="1" applyBorder="1" applyAlignment="1">
      <alignment vertical="center" shrinkToFit="1"/>
    </xf>
    <xf numFmtId="3" fontId="7" fillId="0" borderId="18" xfId="0" applyNumberFormat="1" applyFont="1" applyFill="1" applyBorder="1" applyAlignment="1">
      <alignment vertical="center" shrinkToFit="1"/>
    </xf>
    <xf numFmtId="182" fontId="7" fillId="0" borderId="18" xfId="38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83" fontId="57" fillId="0" borderId="10" xfId="0" applyNumberFormat="1" applyFont="1" applyBorder="1" applyAlignment="1">
      <alignment vertical="center"/>
    </xf>
    <xf numFmtId="3" fontId="61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2" fontId="0" fillId="0" borderId="10" xfId="38" applyNumberFormat="1" applyFont="1" applyBorder="1" applyAlignment="1">
      <alignment vertical="center" shrinkToFit="1"/>
    </xf>
    <xf numFmtId="182" fontId="0" fillId="0" borderId="10" xfId="38" applyNumberFormat="1" applyFont="1" applyFill="1" applyBorder="1" applyAlignment="1">
      <alignment vertical="center" shrinkToFit="1"/>
    </xf>
    <xf numFmtId="182" fontId="0" fillId="0" borderId="13" xfId="38" applyNumberFormat="1" applyFont="1" applyFill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183" fontId="0" fillId="0" borderId="10" xfId="0" applyNumberFormat="1" applyBorder="1" applyAlignment="1">
      <alignment horizontal="right" vertical="center"/>
    </xf>
    <xf numFmtId="188" fontId="59" fillId="0" borderId="10" xfId="0" applyNumberFormat="1" applyFont="1" applyFill="1" applyBorder="1" applyAlignment="1">
      <alignment horizontal="right" vertical="center"/>
    </xf>
    <xf numFmtId="3" fontId="0" fillId="0" borderId="17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83" fontId="41" fillId="0" borderId="10" xfId="0" applyNumberFormat="1" applyFont="1" applyBorder="1" applyAlignment="1">
      <alignment vertical="center"/>
    </xf>
    <xf numFmtId="191" fontId="0" fillId="0" borderId="0" xfId="49" applyNumberFormat="1" applyFont="1" applyAlignment="1">
      <alignment vertical="center"/>
    </xf>
    <xf numFmtId="9" fontId="0" fillId="0" borderId="0" xfId="49" applyNumberFormat="1" applyFont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3" fontId="0" fillId="34" borderId="10" xfId="0" applyNumberFormat="1" applyFill="1" applyBorder="1" applyAlignment="1">
      <alignment vertical="center"/>
    </xf>
    <xf numFmtId="183" fontId="0" fillId="34" borderId="10" xfId="0" applyNumberFormat="1" applyFont="1" applyFill="1" applyBorder="1" applyAlignment="1">
      <alignment vertical="center"/>
    </xf>
    <xf numFmtId="183" fontId="62" fillId="34" borderId="10" xfId="0" applyNumberFormat="1" applyFont="1" applyFill="1" applyBorder="1" applyAlignment="1">
      <alignment vertical="center"/>
    </xf>
    <xf numFmtId="183" fontId="57" fillId="34" borderId="10" xfId="0" applyNumberFormat="1" applyFont="1" applyFill="1" applyBorder="1" applyAlignment="1">
      <alignment vertical="center"/>
    </xf>
    <xf numFmtId="182" fontId="58" fillId="34" borderId="10" xfId="0" applyNumberFormat="1" applyFont="1" applyFill="1" applyBorder="1" applyAlignment="1">
      <alignment horizontal="right" vertical="center"/>
    </xf>
    <xf numFmtId="183" fontId="0" fillId="34" borderId="10" xfId="0" applyNumberFormat="1" applyFill="1" applyBorder="1" applyAlignment="1">
      <alignment horizontal="right" vertical="center"/>
    </xf>
    <xf numFmtId="183" fontId="41" fillId="0" borderId="13" xfId="0" applyNumberFormat="1" applyFont="1" applyBorder="1" applyAlignment="1">
      <alignment vertical="center"/>
    </xf>
    <xf numFmtId="9" fontId="0" fillId="0" borderId="0" xfId="49" applyFont="1" applyAlignment="1">
      <alignment vertical="center"/>
    </xf>
    <xf numFmtId="0" fontId="2" fillId="0" borderId="13" xfId="37" applyFont="1" applyBorder="1" applyAlignment="1">
      <alignment vertical="center" wrapText="1"/>
      <protection/>
    </xf>
    <xf numFmtId="0" fontId="2" fillId="33" borderId="13" xfId="37" applyFont="1" applyFill="1" applyBorder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Comma" xfId="38"/>
    <cellStyle name="千分位 2" xfId="39"/>
    <cellStyle name="千分位 2 2" xfId="40"/>
    <cellStyle name="千分位 2 3" xfId="41"/>
    <cellStyle name="千分位 3" xfId="42"/>
    <cellStyle name="千分位 4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西拉雅各景點遊客人數年變化圖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"/>
          <c:w val="0.953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'年變化圖'!$B$2</c:f>
              <c:strCache>
                <c:ptCount val="1"/>
                <c:pt idx="0">
                  <c:v>94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'年變化圖'!$B$3:$B$9</c:f>
              <c:numCache/>
            </c:numRef>
          </c:val>
        </c:ser>
        <c:ser>
          <c:idx val="1"/>
          <c:order val="1"/>
          <c:tx>
            <c:strRef>
              <c:f>'年變化圖'!$C$2</c:f>
              <c:strCache>
                <c:ptCount val="1"/>
                <c:pt idx="0">
                  <c:v>95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'年變化圖'!$C$3:$C$9</c:f>
              <c:numCache/>
            </c:numRef>
          </c:val>
        </c:ser>
        <c:ser>
          <c:idx val="2"/>
          <c:order val="2"/>
          <c:tx>
            <c:strRef>
              <c:f>'年變化圖'!$D$2</c:f>
              <c:strCache>
                <c:ptCount val="1"/>
                <c:pt idx="0">
                  <c:v>96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'年變化圖'!$D$3:$D$9</c:f>
              <c:numCache/>
            </c:numRef>
          </c:val>
        </c:ser>
        <c:ser>
          <c:idx val="3"/>
          <c:order val="3"/>
          <c:tx>
            <c:strRef>
              <c:f>'年變化圖'!$E$2</c:f>
              <c:strCache>
                <c:ptCount val="1"/>
                <c:pt idx="0">
                  <c:v>97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'年變化圖'!$E$3:$E$9</c:f>
              <c:numCache/>
            </c:numRef>
          </c:val>
        </c:ser>
        <c:ser>
          <c:idx val="4"/>
          <c:order val="4"/>
          <c:tx>
            <c:strRef>
              <c:f>'年變化圖'!$F$2</c:f>
              <c:strCache>
                <c:ptCount val="1"/>
                <c:pt idx="0">
                  <c:v>98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'年變化圖'!$F$3:$F$9</c:f>
              <c:numCache/>
            </c:numRef>
          </c:val>
        </c:ser>
        <c:ser>
          <c:idx val="5"/>
          <c:order val="5"/>
          <c:tx>
            <c:strRef>
              <c:f>'年變化圖'!$G$2</c:f>
              <c:strCache>
                <c:ptCount val="1"/>
                <c:pt idx="0">
                  <c:v>99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'年變化圖'!$G$3:$G$9</c:f>
              <c:numCache/>
            </c:numRef>
          </c:val>
        </c:ser>
        <c:ser>
          <c:idx val="6"/>
          <c:order val="6"/>
          <c:tx>
            <c:strRef>
              <c:f>'年變化圖'!$H$2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'年變化圖'!$H$3:$H$9</c:f>
              <c:numCache/>
            </c:numRef>
          </c:val>
        </c:ser>
        <c:ser>
          <c:idx val="7"/>
          <c:order val="7"/>
          <c:tx>
            <c:v>101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'年變化圖'!$I$3:$I$9</c:f>
              <c:numCache/>
            </c:numRef>
          </c:val>
        </c:ser>
        <c:ser>
          <c:idx val="8"/>
          <c:order val="8"/>
          <c:tx>
            <c:v>102</c:v>
          </c:tx>
          <c:spPr>
            <a:solidFill>
              <a:srgbClr val="91AF5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'年變化圖'!$J$3:$J$9</c:f>
              <c:numCache/>
            </c:numRef>
          </c:val>
        </c:ser>
        <c:ser>
          <c:idx val="9"/>
          <c:order val="9"/>
          <c:tx>
            <c:v>103</c:v>
          </c:tx>
          <c:spPr>
            <a:solidFill>
              <a:srgbClr val="775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'年變化圖'!$K$3:$K$9</c:f>
              <c:numCache/>
            </c:numRef>
          </c:val>
        </c:ser>
        <c:ser>
          <c:idx val="10"/>
          <c:order val="10"/>
          <c:tx>
            <c:v>104"</c:v>
          </c:tx>
          <c:spPr>
            <a:solidFill>
              <a:srgbClr val="46A1B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'年變化圖'!$L$3:$L$9</c:f>
              <c:numCache/>
            </c:numRef>
          </c:val>
        </c:ser>
        <c:ser>
          <c:idx val="11"/>
          <c:order val="11"/>
          <c:tx>
            <c:v>105</c:v>
          </c:tx>
          <c:spPr>
            <a:solidFill>
              <a:srgbClr val="E7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'年變化圖'!$M$3:$M$9</c:f>
              <c:numCache/>
            </c:numRef>
          </c:val>
        </c:ser>
        <c:ser>
          <c:idx val="12"/>
          <c:order val="12"/>
          <c:tx>
            <c:strRef>
              <c:f>'年變化圖'!$N$2</c:f>
              <c:strCache>
                <c:ptCount val="1"/>
                <c:pt idx="0">
                  <c:v>106</c:v>
                </c:pt>
              </c:strCache>
            </c:strRef>
          </c:tx>
          <c:spPr>
            <a:solidFill>
              <a:srgbClr val="7E9BC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'年變化圖'!$N$3:$N$9</c:f>
              <c:numCache/>
            </c:numRef>
          </c:val>
        </c:ser>
        <c:ser>
          <c:idx val="13"/>
          <c:order val="13"/>
          <c:tx>
            <c:strRef>
              <c:f>'年變化圖'!$O$2</c:f>
              <c:strCache>
                <c:ptCount val="1"/>
                <c:pt idx="0">
                  <c:v>107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'年變化圖'!$O$3:$O$9</c:f>
              <c:numCache/>
            </c:numRef>
          </c:val>
        </c:ser>
        <c:ser>
          <c:idx val="14"/>
          <c:order val="14"/>
          <c:tx>
            <c:strRef>
              <c:f>'年變化圖'!$P$2</c:f>
              <c:strCache>
                <c:ptCount val="1"/>
                <c:pt idx="0">
                  <c:v>108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'年變化圖'!$P$3:$P$9</c:f>
              <c:numCache/>
            </c:numRef>
          </c:val>
        </c:ser>
        <c:ser>
          <c:idx val="15"/>
          <c:order val="15"/>
          <c:tx>
            <c:v>109</c:v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'年變化圖'!$Q$3:$Q$9</c:f>
              <c:numCache/>
            </c:numRef>
          </c:val>
        </c:ser>
        <c:ser>
          <c:idx val="16"/>
          <c:order val="16"/>
          <c:tx>
            <c:v>110</c:v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'年變化圖'!$R$3:$R$9</c:f>
              <c:numCache/>
            </c:numRef>
          </c:val>
        </c:ser>
        <c:ser>
          <c:idx val="17"/>
          <c:order val="17"/>
          <c:tx>
            <c:strRef>
              <c:f>'年變化圖'!$S$2</c:f>
              <c:strCache>
                <c:ptCount val="1"/>
                <c:pt idx="0">
                  <c:v>111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'年變化圖'!$S$3:$S$9</c:f>
              <c:numCache/>
            </c:numRef>
          </c:val>
        </c:ser>
        <c:ser>
          <c:idx val="18"/>
          <c:order val="18"/>
          <c:tx>
            <c:strRef>
              <c:f>'年變化圖'!$T$2</c:f>
              <c:strCache>
                <c:ptCount val="1"/>
                <c:pt idx="0">
                  <c:v>112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'年變化圖'!$T$3:$T$9</c:f>
              <c:numCache/>
            </c:numRef>
          </c:val>
        </c:ser>
        <c:gapWidth val="500"/>
        <c:axId val="11807256"/>
        <c:axId val="29274137"/>
      </c:barChart>
      <c:catAx>
        <c:axId val="11807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274137"/>
        <c:crosses val="autoZero"/>
        <c:auto val="1"/>
        <c:lblOffset val="100"/>
        <c:tickLblSkip val="1"/>
        <c:noMultiLvlLbl val="0"/>
      </c:catAx>
      <c:valAx>
        <c:axId val="29274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8072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西拉雅歷年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遊客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人數變化圖</a:t>
            </a:r>
          </a:p>
        </c:rich>
      </c:tx>
      <c:layout>
        <c:manualLayout>
          <c:xMode val="factor"/>
          <c:yMode val="factor"/>
          <c:x val="-0.0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575"/>
          <c:w val="0.860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'年變化圖'!$B$2:$T$2</c:f>
              <c:strCache/>
            </c:strRef>
          </c:cat>
          <c:val>
            <c:numRef>
              <c:f>'年變化圖'!$B$11:$T$11</c:f>
              <c:numCache/>
            </c:numRef>
          </c:val>
          <c:smooth val="0"/>
        </c:ser>
        <c:marker val="1"/>
        <c:axId val="23770714"/>
        <c:axId val="1592539"/>
      </c:lineChart>
      <c:catAx>
        <c:axId val="23770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2539"/>
        <c:crosses val="autoZero"/>
        <c:auto val="1"/>
        <c:lblOffset val="100"/>
        <c:tickLblSkip val="1"/>
        <c:noMultiLvlLbl val="0"/>
      </c:catAx>
      <c:valAx>
        <c:axId val="1592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70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51825"/>
          <c:w val="0.06375"/>
          <c:h val="0.0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西拉雅國家風景區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2006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~2008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月各主要遊憩據點遊客人次</a:t>
            </a:r>
          </a:p>
        </c:rich>
      </c:tx>
      <c:layout/>
      <c:spPr>
        <a:noFill/>
        <a:ln>
          <a:noFill/>
        </a:ln>
      </c:spPr>
    </c:title>
    <c:view3D>
      <c:rotX val="40"/>
      <c:hPercent val="10"/>
      <c:rotY val="44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406172"/>
        <c:axId val="17590941"/>
        <c:axId val="2560478"/>
      </c:bar3DChart>
      <c:catAx>
        <c:axId val="36406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590941"/>
        <c:crosses val="autoZero"/>
        <c:auto val="1"/>
        <c:lblOffset val="100"/>
        <c:tickLblSkip val="1"/>
        <c:noMultiLvlLbl val="0"/>
      </c:catAx>
      <c:valAx>
        <c:axId val="17590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406172"/>
        <c:crossesAt val="1"/>
        <c:crossBetween val="between"/>
        <c:dispUnits/>
      </c:valAx>
      <c:serAx>
        <c:axId val="256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遊客人次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5909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rotY val="51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213343"/>
        <c:axId val="13492512"/>
        <c:axId val="4598049"/>
      </c:bar3DChart>
      <c:catAx>
        <c:axId val="3221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492512"/>
        <c:crosses val="autoZero"/>
        <c:auto val="1"/>
        <c:lblOffset val="100"/>
        <c:tickLblSkip val="3"/>
        <c:noMultiLvlLbl val="0"/>
      </c:catAx>
      <c:valAx>
        <c:axId val="1349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213343"/>
        <c:crosses val="max"/>
        <c:crossBetween val="between"/>
        <c:dispUnits/>
      </c:valAx>
      <c:serAx>
        <c:axId val="4598049"/>
        <c:scaling>
          <c:orientation val="minMax"/>
        </c:scaling>
        <c:axPos val="b"/>
        <c:delete val="1"/>
        <c:majorTickMark val="out"/>
        <c:minorTickMark val="none"/>
        <c:tickLblPos val="nextTo"/>
        <c:crossAx val="134925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西拉雅國家風景區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2006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~2008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月各主要遊憩據點遊客人次</a:t>
            </a:r>
          </a:p>
        </c:rich>
      </c:tx>
      <c:layout/>
      <c:spPr>
        <a:noFill/>
        <a:ln>
          <a:noFill/>
        </a:ln>
      </c:spPr>
    </c:title>
    <c:view3D>
      <c:rotX val="40"/>
      <c:hPercent val="10"/>
      <c:rotY val="44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437730"/>
        <c:axId val="32295395"/>
        <c:axId val="18825892"/>
      </c:bar3DChart>
      <c:catAx>
        <c:axId val="30437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295395"/>
        <c:crosses val="autoZero"/>
        <c:auto val="1"/>
        <c:lblOffset val="100"/>
        <c:tickLblSkip val="1"/>
        <c:noMultiLvlLbl val="0"/>
      </c:catAx>
      <c:valAx>
        <c:axId val="32295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437730"/>
        <c:crossesAt val="1"/>
        <c:crossBetween val="between"/>
        <c:dispUnits/>
      </c:valAx>
      <c:serAx>
        <c:axId val="1882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遊客人次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2953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rotY val="51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723429"/>
        <c:axId val="15389926"/>
        <c:axId val="60821095"/>
      </c:bar3DChart>
      <c:catAx>
        <c:axId val="1572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389926"/>
        <c:crosses val="autoZero"/>
        <c:auto val="1"/>
        <c:lblOffset val="100"/>
        <c:tickLblSkip val="3"/>
        <c:noMultiLvlLbl val="0"/>
      </c:catAx>
      <c:valAx>
        <c:axId val="15389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723429"/>
        <c:crosses val="max"/>
        <c:crossBetween val="between"/>
        <c:dispUnits/>
      </c:valAx>
      <c:serAx>
        <c:axId val="60821095"/>
        <c:scaling>
          <c:orientation val="minMax"/>
        </c:scaling>
        <c:axPos val="b"/>
        <c:delete val="1"/>
        <c:majorTickMark val="out"/>
        <c:minorTickMark val="none"/>
        <c:tickLblPos val="nextTo"/>
        <c:crossAx val="153899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57150</xdr:rowOff>
    </xdr:from>
    <xdr:to>
      <xdr:col>14</xdr:col>
      <xdr:colOff>0</xdr:colOff>
      <xdr:row>65</xdr:row>
      <xdr:rowOff>19050</xdr:rowOff>
    </xdr:to>
    <xdr:graphicFrame>
      <xdr:nvGraphicFramePr>
        <xdr:cNvPr id="1" name="Chart 2"/>
        <xdr:cNvGraphicFramePr/>
      </xdr:nvGraphicFramePr>
      <xdr:xfrm>
        <a:off x="9525" y="8115300"/>
        <a:ext cx="109537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13</xdr:col>
      <xdr:colOff>809625</xdr:colOff>
      <xdr:row>29</xdr:row>
      <xdr:rowOff>161925</xdr:rowOff>
    </xdr:to>
    <xdr:graphicFrame>
      <xdr:nvGraphicFramePr>
        <xdr:cNvPr id="2" name="圖表 4"/>
        <xdr:cNvGraphicFramePr/>
      </xdr:nvGraphicFramePr>
      <xdr:xfrm>
        <a:off x="0" y="5153025"/>
        <a:ext cx="10963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41</xdr:row>
      <xdr:rowOff>0</xdr:rowOff>
    </xdr:from>
    <xdr:to>
      <xdr:col>8</xdr:col>
      <xdr:colOff>85725</xdr:colOff>
      <xdr:row>41</xdr:row>
      <xdr:rowOff>0</xdr:rowOff>
    </xdr:to>
    <xdr:graphicFrame>
      <xdr:nvGraphicFramePr>
        <xdr:cNvPr id="1" name="Chart 3"/>
        <xdr:cNvGraphicFramePr/>
      </xdr:nvGraphicFramePr>
      <xdr:xfrm>
        <a:off x="1009650" y="13306425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0</xdr:rowOff>
    </xdr:from>
    <xdr:to>
      <xdr:col>11</xdr:col>
      <xdr:colOff>95250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1714500" y="13306425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1009650</xdr:colOff>
      <xdr:row>40</xdr:row>
      <xdr:rowOff>0</xdr:rowOff>
    </xdr:from>
    <xdr:to>
      <xdr:col>8</xdr:col>
      <xdr:colOff>85725</xdr:colOff>
      <xdr:row>40</xdr:row>
      <xdr:rowOff>0</xdr:rowOff>
    </xdr:to>
    <xdr:graphicFrame>
      <xdr:nvGraphicFramePr>
        <xdr:cNvPr id="3" name="Chart 5"/>
        <xdr:cNvGraphicFramePr/>
      </xdr:nvGraphicFramePr>
      <xdr:xfrm>
        <a:off x="1009650" y="12592050"/>
        <a:ext cx="537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40</xdr:row>
      <xdr:rowOff>0</xdr:rowOff>
    </xdr:from>
    <xdr:to>
      <xdr:col>11</xdr:col>
      <xdr:colOff>95250</xdr:colOff>
      <xdr:row>40</xdr:row>
      <xdr:rowOff>0</xdr:rowOff>
    </xdr:to>
    <xdr:graphicFrame>
      <xdr:nvGraphicFramePr>
        <xdr:cNvPr id="4" name="Chart 6"/>
        <xdr:cNvGraphicFramePr/>
      </xdr:nvGraphicFramePr>
      <xdr:xfrm>
        <a:off x="1714500" y="12592050"/>
        <a:ext cx="6762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&#21508;&#35506;&#23460;&#37325;&#35201;&#36039;&#26009;&#23384;&#25918;(&#35531;&#20808;&#25918;&#20837;&#36889;&#35041;)\&#20225;&#21123;&#35506;&#36039;&#26009;&#22846;\01_&#36938;&#23458;&#20154;&#25976;&#32113;&#35336;&#65288;&#27599;&#26376;10&#26085;&#26356;&#26032;&#65289;\2006-2009&#24180;8&#26376;&#36938;&#23458;&#20154;&#27425;980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>
            <v>13483</v>
          </cell>
          <cell r="C15">
            <v>17689</v>
          </cell>
          <cell r="D15">
            <v>14680</v>
          </cell>
          <cell r="E15">
            <v>17910</v>
          </cell>
          <cell r="F15">
            <v>11252</v>
          </cell>
          <cell r="G15">
            <v>8645</v>
          </cell>
          <cell r="H15">
            <v>10374</v>
          </cell>
          <cell r="I15">
            <v>9016</v>
          </cell>
          <cell r="J15">
            <v>12191</v>
          </cell>
          <cell r="K15">
            <v>21974</v>
          </cell>
          <cell r="L15">
            <v>19147</v>
          </cell>
          <cell r="M15">
            <v>14496</v>
          </cell>
        </row>
        <row r="16">
          <cell r="B16">
            <v>25361</v>
          </cell>
          <cell r="C16">
            <v>28621</v>
          </cell>
          <cell r="D16">
            <v>14225</v>
          </cell>
          <cell r="E16">
            <v>16922</v>
          </cell>
          <cell r="F16">
            <v>19140</v>
          </cell>
          <cell r="G16">
            <v>12691</v>
          </cell>
          <cell r="H16">
            <v>23004</v>
          </cell>
          <cell r="I16">
            <v>24117</v>
          </cell>
          <cell r="J16">
            <v>21606</v>
          </cell>
          <cell r="K16">
            <v>26930</v>
          </cell>
          <cell r="L16">
            <v>30355</v>
          </cell>
          <cell r="M16">
            <v>34574</v>
          </cell>
        </row>
        <row r="17">
          <cell r="B17">
            <v>15655</v>
          </cell>
          <cell r="C17">
            <v>23507</v>
          </cell>
          <cell r="D17">
            <v>11189</v>
          </cell>
          <cell r="E17">
            <v>16714</v>
          </cell>
          <cell r="F17">
            <v>15754</v>
          </cell>
          <cell r="G17">
            <v>11973</v>
          </cell>
          <cell r="H17">
            <v>20731</v>
          </cell>
          <cell r="I17">
            <v>22533</v>
          </cell>
          <cell r="J17">
            <v>14815</v>
          </cell>
          <cell r="K17">
            <v>42295</v>
          </cell>
          <cell r="L17">
            <v>12743</v>
          </cell>
          <cell r="M17">
            <v>16995</v>
          </cell>
        </row>
        <row r="18">
          <cell r="B18">
            <v>36772</v>
          </cell>
          <cell r="C18">
            <v>39847</v>
          </cell>
          <cell r="D18">
            <v>24902</v>
          </cell>
          <cell r="E18">
            <v>29022</v>
          </cell>
          <cell r="F18">
            <v>28386</v>
          </cell>
          <cell r="G18">
            <v>18652</v>
          </cell>
          <cell r="H18">
            <v>42212</v>
          </cell>
          <cell r="I18">
            <v>30344</v>
          </cell>
          <cell r="J18">
            <v>28985</v>
          </cell>
          <cell r="K18">
            <v>40955</v>
          </cell>
          <cell r="L18">
            <v>28995</v>
          </cell>
          <cell r="M18">
            <v>26044</v>
          </cell>
        </row>
        <row r="19">
          <cell r="B19">
            <v>52448</v>
          </cell>
          <cell r="C19">
            <v>62313</v>
          </cell>
          <cell r="D19">
            <v>26487</v>
          </cell>
          <cell r="E19">
            <v>34512</v>
          </cell>
          <cell r="F19">
            <v>23959</v>
          </cell>
          <cell r="G19">
            <v>17513</v>
          </cell>
          <cell r="H19">
            <v>35065</v>
          </cell>
          <cell r="I19">
            <v>35648</v>
          </cell>
          <cell r="J19">
            <v>20136</v>
          </cell>
          <cell r="K19">
            <v>53385</v>
          </cell>
          <cell r="L19">
            <v>34452</v>
          </cell>
          <cell r="M19">
            <v>38744</v>
          </cell>
        </row>
        <row r="20">
          <cell r="B20">
            <v>29226</v>
          </cell>
          <cell r="C20">
            <v>22035</v>
          </cell>
          <cell r="D20">
            <v>48923</v>
          </cell>
          <cell r="E20">
            <v>19789</v>
          </cell>
          <cell r="F20">
            <v>16089</v>
          </cell>
          <cell r="G20">
            <v>18473</v>
          </cell>
          <cell r="H20">
            <v>19246</v>
          </cell>
          <cell r="I20">
            <v>16142</v>
          </cell>
          <cell r="J20">
            <v>19095</v>
          </cell>
          <cell r="K20">
            <v>16818</v>
          </cell>
          <cell r="L20">
            <v>14812</v>
          </cell>
          <cell r="M20">
            <v>13148</v>
          </cell>
        </row>
        <row r="25">
          <cell r="B25">
            <v>9357</v>
          </cell>
          <cell r="C25">
            <v>22418</v>
          </cell>
          <cell r="D25">
            <v>12503</v>
          </cell>
          <cell r="E25">
            <v>14828</v>
          </cell>
          <cell r="F25">
            <v>13602</v>
          </cell>
          <cell r="G25">
            <v>9852</v>
          </cell>
          <cell r="H25">
            <v>7341</v>
          </cell>
          <cell r="I25">
            <v>5396</v>
          </cell>
          <cell r="J25">
            <v>17051</v>
          </cell>
          <cell r="K25">
            <v>17349</v>
          </cell>
          <cell r="L25">
            <v>20859</v>
          </cell>
          <cell r="M25">
            <v>17415</v>
          </cell>
        </row>
        <row r="26">
          <cell r="B26">
            <v>19649</v>
          </cell>
          <cell r="C26">
            <v>31029</v>
          </cell>
          <cell r="D26">
            <v>15513</v>
          </cell>
          <cell r="E26">
            <v>19679</v>
          </cell>
          <cell r="F26">
            <v>19950</v>
          </cell>
          <cell r="G26">
            <v>15238</v>
          </cell>
          <cell r="H26">
            <v>22726</v>
          </cell>
          <cell r="I26">
            <v>18923</v>
          </cell>
          <cell r="J26">
            <v>21414</v>
          </cell>
          <cell r="K26">
            <v>25908</v>
          </cell>
          <cell r="L26">
            <v>25784</v>
          </cell>
          <cell r="M26">
            <v>22490</v>
          </cell>
        </row>
        <row r="27">
          <cell r="B27">
            <v>5350</v>
          </cell>
          <cell r="C27">
            <v>27400</v>
          </cell>
          <cell r="D27">
            <v>7473</v>
          </cell>
          <cell r="E27">
            <v>12738</v>
          </cell>
          <cell r="F27">
            <v>12200</v>
          </cell>
          <cell r="G27">
            <v>12174</v>
          </cell>
          <cell r="H27">
            <v>22195</v>
          </cell>
          <cell r="I27">
            <v>10694</v>
          </cell>
          <cell r="J27">
            <v>12463</v>
          </cell>
          <cell r="K27">
            <v>9683</v>
          </cell>
          <cell r="L27">
            <v>11367</v>
          </cell>
          <cell r="M27">
            <v>13072</v>
          </cell>
        </row>
        <row r="28">
          <cell r="B28">
            <v>20167</v>
          </cell>
          <cell r="C28">
            <v>68255</v>
          </cell>
          <cell r="D28">
            <v>17970</v>
          </cell>
          <cell r="E28">
            <v>20254</v>
          </cell>
          <cell r="F28">
            <v>14133</v>
          </cell>
          <cell r="G28">
            <v>17350</v>
          </cell>
          <cell r="H28">
            <v>22493</v>
          </cell>
          <cell r="I28">
            <v>17997</v>
          </cell>
          <cell r="J28">
            <v>26945</v>
          </cell>
          <cell r="K28">
            <v>26400</v>
          </cell>
          <cell r="L28">
            <v>30006</v>
          </cell>
          <cell r="M28">
            <v>29076</v>
          </cell>
        </row>
        <row r="29">
          <cell r="B29">
            <v>21694</v>
          </cell>
          <cell r="C29">
            <v>82835</v>
          </cell>
          <cell r="D29">
            <v>20249</v>
          </cell>
          <cell r="E29">
            <v>33799</v>
          </cell>
          <cell r="F29">
            <v>21730</v>
          </cell>
          <cell r="G29">
            <v>24178</v>
          </cell>
          <cell r="H29">
            <v>44055</v>
          </cell>
          <cell r="I29">
            <v>53940</v>
          </cell>
          <cell r="J29">
            <v>25008</v>
          </cell>
          <cell r="K29">
            <v>26704</v>
          </cell>
          <cell r="L29">
            <v>36714</v>
          </cell>
          <cell r="M29">
            <v>32382</v>
          </cell>
        </row>
        <row r="30">
          <cell r="B30">
            <v>14739</v>
          </cell>
          <cell r="C30">
            <v>130134</v>
          </cell>
          <cell r="D30">
            <v>82513</v>
          </cell>
          <cell r="E30">
            <v>58307</v>
          </cell>
          <cell r="F30">
            <v>20353</v>
          </cell>
          <cell r="G30">
            <v>20402</v>
          </cell>
          <cell r="H30">
            <v>41122</v>
          </cell>
          <cell r="I30">
            <v>13266</v>
          </cell>
          <cell r="J30">
            <v>20936</v>
          </cell>
          <cell r="K30">
            <v>20526</v>
          </cell>
          <cell r="L30">
            <v>17384</v>
          </cell>
          <cell r="M30">
            <v>19723</v>
          </cell>
        </row>
        <row r="35">
          <cell r="B35">
            <v>13709</v>
          </cell>
          <cell r="C35">
            <v>15459</v>
          </cell>
          <cell r="D35">
            <v>12077</v>
          </cell>
          <cell r="E35">
            <v>12569</v>
          </cell>
          <cell r="F35">
            <v>10371</v>
          </cell>
          <cell r="G35">
            <v>7847</v>
          </cell>
          <cell r="H35">
            <v>6863</v>
          </cell>
          <cell r="I35">
            <v>7267</v>
          </cell>
          <cell r="J35">
            <v>9957</v>
          </cell>
          <cell r="K35">
            <v>16054</v>
          </cell>
          <cell r="L35">
            <v>17861</v>
          </cell>
          <cell r="M35">
            <v>12744</v>
          </cell>
        </row>
        <row r="36">
          <cell r="B36">
            <v>15216</v>
          </cell>
          <cell r="C36">
            <v>24713</v>
          </cell>
          <cell r="D36">
            <v>11451</v>
          </cell>
          <cell r="E36">
            <v>20581</v>
          </cell>
          <cell r="F36">
            <v>14717</v>
          </cell>
          <cell r="G36">
            <v>16774</v>
          </cell>
          <cell r="H36">
            <v>14028</v>
          </cell>
          <cell r="I36">
            <v>12680</v>
          </cell>
          <cell r="J36">
            <v>15546</v>
          </cell>
          <cell r="K36">
            <v>22678</v>
          </cell>
          <cell r="L36">
            <v>19699</v>
          </cell>
          <cell r="M36">
            <v>19280</v>
          </cell>
        </row>
        <row r="37">
          <cell r="B37">
            <v>3720</v>
          </cell>
          <cell r="C37">
            <v>15098</v>
          </cell>
          <cell r="D37">
            <v>11146</v>
          </cell>
          <cell r="E37">
            <v>11480</v>
          </cell>
          <cell r="F37">
            <v>9719</v>
          </cell>
          <cell r="G37">
            <v>7063</v>
          </cell>
          <cell r="H37">
            <v>15131</v>
          </cell>
          <cell r="I37">
            <v>18042</v>
          </cell>
          <cell r="J37">
            <v>7245</v>
          </cell>
          <cell r="K37">
            <v>14991</v>
          </cell>
          <cell r="L37">
            <v>13218</v>
          </cell>
          <cell r="M37">
            <v>13067</v>
          </cell>
        </row>
        <row r="38">
          <cell r="B38">
            <v>21064</v>
          </cell>
          <cell r="C38">
            <v>41855</v>
          </cell>
          <cell r="D38">
            <v>24687</v>
          </cell>
          <cell r="E38">
            <v>28525</v>
          </cell>
          <cell r="F38">
            <v>24971</v>
          </cell>
          <cell r="G38">
            <v>18297</v>
          </cell>
          <cell r="H38">
            <v>21578</v>
          </cell>
          <cell r="I38">
            <v>29596</v>
          </cell>
          <cell r="J38">
            <v>20409</v>
          </cell>
          <cell r="K38">
            <v>30432</v>
          </cell>
          <cell r="L38">
            <v>31243</v>
          </cell>
          <cell r="M38">
            <v>30229</v>
          </cell>
        </row>
        <row r="39">
          <cell r="B39">
            <v>20508</v>
          </cell>
          <cell r="C39">
            <v>66767</v>
          </cell>
          <cell r="D39">
            <v>24902</v>
          </cell>
          <cell r="E39">
            <v>27323</v>
          </cell>
          <cell r="F39">
            <v>22326</v>
          </cell>
          <cell r="G39">
            <v>13554</v>
          </cell>
          <cell r="H39">
            <v>27131</v>
          </cell>
          <cell r="I39">
            <v>29666</v>
          </cell>
          <cell r="J39">
            <v>14485</v>
          </cell>
          <cell r="K39">
            <v>37080</v>
          </cell>
          <cell r="L39">
            <v>33991</v>
          </cell>
          <cell r="M39">
            <v>20523</v>
          </cell>
        </row>
        <row r="40">
          <cell r="B40">
            <v>14294</v>
          </cell>
          <cell r="C40">
            <v>145469</v>
          </cell>
          <cell r="D40">
            <v>116394</v>
          </cell>
          <cell r="E40">
            <v>65389</v>
          </cell>
          <cell r="F40">
            <v>21247</v>
          </cell>
          <cell r="G40">
            <v>20071</v>
          </cell>
          <cell r="H40">
            <v>42947</v>
          </cell>
          <cell r="I40">
            <v>12816</v>
          </cell>
          <cell r="J40">
            <v>14330</v>
          </cell>
          <cell r="K40">
            <v>19346</v>
          </cell>
          <cell r="L40">
            <v>19081</v>
          </cell>
          <cell r="M40">
            <v>20353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格1" displayName="表格1" ref="A2:U16" comment="" totalsRowShown="0">
  <autoFilter ref="A2:U16"/>
  <tableColumns count="21">
    <tableColumn id="1" name="景點"/>
    <tableColumn id="2" name="94"/>
    <tableColumn id="3" name="95"/>
    <tableColumn id="4" name="96"/>
    <tableColumn id="5" name="97"/>
    <tableColumn id="6" name="98"/>
    <tableColumn id="9" name="99"/>
    <tableColumn id="10" name="100"/>
    <tableColumn id="11" name="101"/>
    <tableColumn id="12" name="102"/>
    <tableColumn id="13" name="103"/>
    <tableColumn id="15" name="104"/>
    <tableColumn id="17" name="105"/>
    <tableColumn id="19" name="106"/>
    <tableColumn id="21" name="107"/>
    <tableColumn id="23" name="108"/>
    <tableColumn id="24" name="109"/>
    <tableColumn id="26" name="110"/>
    <tableColumn id="27" name="111"/>
    <tableColumn id="28" name="112"/>
    <tableColumn id="8" name="備註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110" zoomScaleNormal="110" zoomScalePageLayoutView="0" workbookViewId="0" topLeftCell="A28">
      <pane xSplit="1" topLeftCell="H1" activePane="topRight" state="frozen"/>
      <selection pane="topLeft" activeCell="A1" sqref="A1"/>
      <selection pane="topRight" activeCell="T11" sqref="T11"/>
    </sheetView>
  </sheetViews>
  <sheetFormatPr defaultColWidth="9.00390625" defaultRowHeight="16.5"/>
  <cols>
    <col min="1" max="1" width="17.75390625" style="0" customWidth="1"/>
    <col min="2" max="13" width="9.625" style="86" customWidth="1"/>
    <col min="14" max="20" width="10.625" style="0" customWidth="1"/>
    <col min="21" max="21" width="9.625" style="0" customWidth="1"/>
  </cols>
  <sheetData>
    <row r="1" spans="1:20" ht="21">
      <c r="A1" s="117" t="s">
        <v>46</v>
      </c>
      <c r="B1" s="118"/>
      <c r="C1" s="118"/>
      <c r="D1" s="64"/>
      <c r="E1" s="64"/>
      <c r="F1" s="64"/>
      <c r="G1" s="64"/>
      <c r="H1" s="64"/>
      <c r="I1" s="64"/>
      <c r="J1" s="64"/>
      <c r="K1" s="64"/>
      <c r="L1" s="64"/>
      <c r="M1" s="64"/>
      <c r="N1" s="62"/>
      <c r="O1" s="62"/>
      <c r="P1" s="62"/>
      <c r="Q1" s="62"/>
      <c r="R1" s="62"/>
      <c r="S1" s="62"/>
      <c r="T1" s="62"/>
    </row>
    <row r="2" spans="1:21" ht="21" customHeight="1">
      <c r="A2" s="38" t="s">
        <v>41</v>
      </c>
      <c r="B2" s="65" t="s">
        <v>37</v>
      </c>
      <c r="C2" s="66" t="s">
        <v>38</v>
      </c>
      <c r="D2" s="66" t="s">
        <v>39</v>
      </c>
      <c r="E2" s="66" t="s">
        <v>40</v>
      </c>
      <c r="F2" s="67" t="s">
        <v>43</v>
      </c>
      <c r="G2" s="68" t="s">
        <v>62</v>
      </c>
      <c r="H2" s="69" t="s">
        <v>66</v>
      </c>
      <c r="I2" s="69" t="s">
        <v>69</v>
      </c>
      <c r="J2" s="69" t="s">
        <v>71</v>
      </c>
      <c r="K2" s="70" t="s">
        <v>75</v>
      </c>
      <c r="L2" s="70" t="s">
        <v>77</v>
      </c>
      <c r="M2" s="70" t="s">
        <v>80</v>
      </c>
      <c r="N2" s="70" t="s">
        <v>81</v>
      </c>
      <c r="O2" s="70" t="s">
        <v>86</v>
      </c>
      <c r="P2" s="70" t="s">
        <v>89</v>
      </c>
      <c r="Q2" s="70" t="s">
        <v>90</v>
      </c>
      <c r="R2" s="70" t="s">
        <v>92</v>
      </c>
      <c r="S2" s="70" t="s">
        <v>94</v>
      </c>
      <c r="T2" s="70" t="s">
        <v>97</v>
      </c>
      <c r="U2" s="39" t="s">
        <v>42</v>
      </c>
    </row>
    <row r="3" spans="1:21" ht="30" customHeight="1">
      <c r="A3" s="34" t="s">
        <v>96</v>
      </c>
      <c r="B3" s="71">
        <v>241627</v>
      </c>
      <c r="C3" s="71">
        <f>SUM('[1]Sheet1'!B15:M15)</f>
        <v>170857</v>
      </c>
      <c r="D3" s="71">
        <f>SUM('[1]Sheet1'!B25:M25)</f>
        <v>167971</v>
      </c>
      <c r="E3" s="72">
        <f>SUM('[1]Sheet1'!B35:M35)</f>
        <v>142778</v>
      </c>
      <c r="F3" s="72">
        <v>149690</v>
      </c>
      <c r="G3" s="72">
        <v>210729</v>
      </c>
      <c r="H3" s="72">
        <v>228832</v>
      </c>
      <c r="I3" s="72">
        <v>223030</v>
      </c>
      <c r="J3" s="72">
        <v>206331</v>
      </c>
      <c r="K3" s="73">
        <v>360120</v>
      </c>
      <c r="L3" s="74">
        <v>286950</v>
      </c>
      <c r="M3" s="75">
        <v>338609</v>
      </c>
      <c r="N3" s="75">
        <v>339130</v>
      </c>
      <c r="O3" s="97">
        <v>301543</v>
      </c>
      <c r="P3" s="97">
        <v>284549</v>
      </c>
      <c r="Q3" s="97">
        <v>236631</v>
      </c>
      <c r="R3" s="97">
        <v>161139</v>
      </c>
      <c r="S3" s="97">
        <v>169112</v>
      </c>
      <c r="T3" s="97">
        <v>195476</v>
      </c>
      <c r="U3" s="115" t="s">
        <v>99</v>
      </c>
    </row>
    <row r="4" spans="1:21" ht="24" customHeight="1">
      <c r="A4" s="34" t="s">
        <v>72</v>
      </c>
      <c r="B4" s="71">
        <v>272646</v>
      </c>
      <c r="C4" s="71">
        <f>SUM('[1]Sheet1'!B16:M16)</f>
        <v>277546</v>
      </c>
      <c r="D4" s="71">
        <f>SUM('[1]Sheet1'!B26:M26)</f>
        <v>258303</v>
      </c>
      <c r="E4" s="72">
        <f>SUM('[1]Sheet1'!B36:M36)</f>
        <v>207363</v>
      </c>
      <c r="F4" s="72">
        <v>161322</v>
      </c>
      <c r="G4" s="72">
        <v>193420</v>
      </c>
      <c r="H4" s="72">
        <v>210647</v>
      </c>
      <c r="I4" s="72">
        <v>237008</v>
      </c>
      <c r="J4" s="72">
        <v>255000</v>
      </c>
      <c r="K4" s="73">
        <v>240848</v>
      </c>
      <c r="L4" s="74">
        <v>142974</v>
      </c>
      <c r="M4" s="75">
        <v>168844</v>
      </c>
      <c r="N4" s="75">
        <v>298891</v>
      </c>
      <c r="O4" s="97">
        <v>254494</v>
      </c>
      <c r="P4" s="97">
        <v>271573</v>
      </c>
      <c r="Q4" s="97">
        <v>300423</v>
      </c>
      <c r="R4" s="97">
        <v>275798</v>
      </c>
      <c r="S4" s="97">
        <v>317227</v>
      </c>
      <c r="T4" s="97">
        <v>321681</v>
      </c>
      <c r="U4" s="115" t="s">
        <v>99</v>
      </c>
    </row>
    <row r="5" spans="1:21" ht="24" customHeight="1">
      <c r="A5" s="34" t="s">
        <v>2</v>
      </c>
      <c r="B5" s="71">
        <v>239078</v>
      </c>
      <c r="C5" s="71">
        <f>SUM('[1]Sheet1'!B17:M17)</f>
        <v>224904</v>
      </c>
      <c r="D5" s="71">
        <f>SUM('[1]Sheet1'!B27:M27)</f>
        <v>156809</v>
      </c>
      <c r="E5" s="72">
        <f>SUM('[1]Sheet1'!B37:M37)</f>
        <v>139920</v>
      </c>
      <c r="F5" s="72">
        <v>147684</v>
      </c>
      <c r="G5" s="72">
        <v>135755</v>
      </c>
      <c r="H5" s="72">
        <v>158273</v>
      </c>
      <c r="I5" s="72">
        <v>166701</v>
      </c>
      <c r="J5" s="72">
        <v>201591</v>
      </c>
      <c r="K5" s="73">
        <v>274742</v>
      </c>
      <c r="L5" s="74">
        <v>236324</v>
      </c>
      <c r="M5" s="75">
        <v>226232</v>
      </c>
      <c r="N5" s="75">
        <v>296401</v>
      </c>
      <c r="O5" s="97">
        <v>249137</v>
      </c>
      <c r="P5" s="97">
        <v>253618</v>
      </c>
      <c r="Q5" s="97">
        <v>304527</v>
      </c>
      <c r="R5" s="97">
        <v>168514</v>
      </c>
      <c r="S5" s="97">
        <v>304748</v>
      </c>
      <c r="T5" s="97">
        <v>264435</v>
      </c>
      <c r="U5" s="115" t="s">
        <v>99</v>
      </c>
    </row>
    <row r="6" spans="1:21" ht="24" customHeight="1">
      <c r="A6" s="34" t="s">
        <v>58</v>
      </c>
      <c r="B6" s="71">
        <v>550056</v>
      </c>
      <c r="C6" s="71">
        <f>SUM('[1]Sheet1'!B18:M18)</f>
        <v>375116</v>
      </c>
      <c r="D6" s="71">
        <f>SUM('[1]Sheet1'!B28:M28)</f>
        <v>311046</v>
      </c>
      <c r="E6" s="72">
        <f>SUM('[1]Sheet1'!B38:M38)</f>
        <v>322886</v>
      </c>
      <c r="F6" s="72">
        <v>378270</v>
      </c>
      <c r="G6" s="72">
        <v>335765</v>
      </c>
      <c r="H6" s="72">
        <v>336960</v>
      </c>
      <c r="I6" s="72">
        <v>371136</v>
      </c>
      <c r="J6" s="72">
        <v>371559</v>
      </c>
      <c r="K6" s="73">
        <v>357042</v>
      </c>
      <c r="L6" s="74">
        <v>312138</v>
      </c>
      <c r="M6" s="75">
        <v>321615</v>
      </c>
      <c r="N6" s="75">
        <v>393540</v>
      </c>
      <c r="O6" s="97">
        <v>343928</v>
      </c>
      <c r="P6" s="97">
        <v>323201</v>
      </c>
      <c r="Q6" s="97">
        <v>377122</v>
      </c>
      <c r="R6" s="97">
        <v>273397</v>
      </c>
      <c r="S6" s="97">
        <v>366042</v>
      </c>
      <c r="T6" s="97">
        <v>413788</v>
      </c>
      <c r="U6" s="115" t="s">
        <v>99</v>
      </c>
    </row>
    <row r="7" spans="1:21" ht="24" customHeight="1">
      <c r="A7" s="34" t="s">
        <v>4</v>
      </c>
      <c r="B7" s="71">
        <v>515183</v>
      </c>
      <c r="C7" s="71">
        <f>SUM('[1]Sheet1'!B19:M19)</f>
        <v>434662</v>
      </c>
      <c r="D7" s="71">
        <f>SUM('[1]Sheet1'!B29:M29)</f>
        <v>423288</v>
      </c>
      <c r="E7" s="72">
        <f>SUM('[1]Sheet1'!B39:M39)</f>
        <v>338256</v>
      </c>
      <c r="F7" s="72">
        <v>298476</v>
      </c>
      <c r="G7" s="72">
        <v>343672</v>
      </c>
      <c r="H7" s="72">
        <v>420130</v>
      </c>
      <c r="I7" s="72">
        <v>394003</v>
      </c>
      <c r="J7" s="72">
        <v>875326</v>
      </c>
      <c r="K7" s="73">
        <v>508292</v>
      </c>
      <c r="L7" s="74">
        <v>329469</v>
      </c>
      <c r="M7" s="75">
        <v>354665</v>
      </c>
      <c r="N7" s="75">
        <v>359018</v>
      </c>
      <c r="O7" s="97">
        <v>285943</v>
      </c>
      <c r="P7" s="97">
        <v>302233</v>
      </c>
      <c r="Q7" s="97">
        <v>204977</v>
      </c>
      <c r="R7" s="97">
        <v>130705</v>
      </c>
      <c r="S7" s="97">
        <v>153116</v>
      </c>
      <c r="T7" s="97">
        <v>208479</v>
      </c>
      <c r="U7" s="115" t="s">
        <v>99</v>
      </c>
    </row>
    <row r="8" spans="1:21" ht="22.5" customHeight="1">
      <c r="A8" s="34" t="s">
        <v>23</v>
      </c>
      <c r="B8" s="71">
        <v>267003</v>
      </c>
      <c r="C8" s="71">
        <f>SUM('[1]Sheet1'!B20:M20)</f>
        <v>253796</v>
      </c>
      <c r="D8" s="71">
        <f>SUM('[1]Sheet1'!B30:M30)</f>
        <v>459405</v>
      </c>
      <c r="E8" s="72">
        <f>SUM('[1]Sheet1'!B40:M40)</f>
        <v>511737</v>
      </c>
      <c r="F8" s="72">
        <v>500819</v>
      </c>
      <c r="G8" s="72">
        <v>261086</v>
      </c>
      <c r="H8" s="72">
        <v>564411</v>
      </c>
      <c r="I8" s="72">
        <v>220317</v>
      </c>
      <c r="J8" s="72">
        <v>652945</v>
      </c>
      <c r="K8" s="73">
        <v>793090</v>
      </c>
      <c r="L8" s="74">
        <v>871629</v>
      </c>
      <c r="M8" s="75">
        <v>1415402</v>
      </c>
      <c r="N8" s="75">
        <v>1310145</v>
      </c>
      <c r="O8" s="97">
        <v>1178385</v>
      </c>
      <c r="P8" s="97">
        <v>1236728</v>
      </c>
      <c r="Q8" s="97">
        <v>964632</v>
      </c>
      <c r="R8" s="97">
        <v>1068872</v>
      </c>
      <c r="S8" s="97">
        <v>1788430</v>
      </c>
      <c r="T8" s="97">
        <v>1034309</v>
      </c>
      <c r="U8" s="115" t="s">
        <v>99</v>
      </c>
    </row>
    <row r="9" spans="1:21" ht="24" customHeight="1">
      <c r="A9" s="35" t="s">
        <v>19</v>
      </c>
      <c r="B9" s="76"/>
      <c r="C9" s="76"/>
      <c r="D9" s="76"/>
      <c r="E9" s="77"/>
      <c r="F9" s="72">
        <v>99774</v>
      </c>
      <c r="G9" s="72">
        <v>98379</v>
      </c>
      <c r="H9" s="72">
        <v>133557</v>
      </c>
      <c r="I9" s="72">
        <v>135902</v>
      </c>
      <c r="J9" s="72">
        <v>131091</v>
      </c>
      <c r="K9" s="73">
        <v>114662</v>
      </c>
      <c r="L9" s="74">
        <v>98396</v>
      </c>
      <c r="M9" s="75">
        <v>123758</v>
      </c>
      <c r="N9" s="75">
        <v>131011</v>
      </c>
      <c r="O9" s="97">
        <v>123480</v>
      </c>
      <c r="P9" s="97">
        <v>89367</v>
      </c>
      <c r="Q9" s="97">
        <v>62492</v>
      </c>
      <c r="R9" s="97">
        <v>53616</v>
      </c>
      <c r="S9" s="97"/>
      <c r="T9" s="97"/>
      <c r="U9" s="115" t="s">
        <v>98</v>
      </c>
    </row>
    <row r="10" spans="1:21" ht="24" customHeight="1">
      <c r="A10" s="88" t="s">
        <v>82</v>
      </c>
      <c r="B10" s="87"/>
      <c r="C10" s="87"/>
      <c r="D10" s="87"/>
      <c r="E10" s="81"/>
      <c r="F10" s="81"/>
      <c r="G10" s="81"/>
      <c r="H10" s="81"/>
      <c r="I10" s="81"/>
      <c r="J10" s="81"/>
      <c r="K10" s="73"/>
      <c r="L10" s="75"/>
      <c r="M10" s="75"/>
      <c r="N10" s="75">
        <v>56882</v>
      </c>
      <c r="O10" s="97">
        <v>78964</v>
      </c>
      <c r="P10" s="97">
        <v>79200</v>
      </c>
      <c r="Q10" s="97">
        <v>57981</v>
      </c>
      <c r="R10" s="97">
        <v>34783</v>
      </c>
      <c r="S10" s="97">
        <v>41620</v>
      </c>
      <c r="T10" s="97">
        <v>41507</v>
      </c>
      <c r="U10" s="115" t="s">
        <v>99</v>
      </c>
    </row>
    <row r="11" spans="1:21" ht="19.5" customHeight="1">
      <c r="A11" s="42" t="s">
        <v>44</v>
      </c>
      <c r="B11" s="78">
        <f>SUM(B3:B8)</f>
        <v>2085593</v>
      </c>
      <c r="C11" s="78">
        <f>SUM(C3:C8)</f>
        <v>1736881</v>
      </c>
      <c r="D11" s="78">
        <f>SUM(D3:D8)</f>
        <v>1776822</v>
      </c>
      <c r="E11" s="78">
        <f>SUM(E3:E8)</f>
        <v>1662940</v>
      </c>
      <c r="F11" s="78">
        <f>SUM(F3:F9)</f>
        <v>1736035</v>
      </c>
      <c r="G11" s="78">
        <f>SUM(G3:G9)</f>
        <v>1578806</v>
      </c>
      <c r="H11" s="78">
        <f>SUM(H3:H9)</f>
        <v>2052810</v>
      </c>
      <c r="I11" s="78">
        <f>SUM(I3:I9)</f>
        <v>1748097</v>
      </c>
      <c r="J11" s="78">
        <f>SUM(J3:J9)</f>
        <v>2693843</v>
      </c>
      <c r="K11" s="79">
        <f>SUBTOTAL(109,K3:K9)</f>
        <v>2648796</v>
      </c>
      <c r="L11" s="79">
        <f>SUM(L3:L9)</f>
        <v>2277880</v>
      </c>
      <c r="M11" s="79">
        <f>SUM(M3:M9)</f>
        <v>2949125</v>
      </c>
      <c r="N11" s="79">
        <f>SUM(N3:N9)</f>
        <v>3128136</v>
      </c>
      <c r="O11" s="79">
        <f>SUBTOTAL(109,O3:O10)</f>
        <v>2815874</v>
      </c>
      <c r="P11" s="79">
        <f>SUM(P3:P10)</f>
        <v>2840469</v>
      </c>
      <c r="Q11" s="79">
        <f>SUM(Q3:Q10)</f>
        <v>2508785</v>
      </c>
      <c r="R11" s="79">
        <f>SUM(R3:R10)</f>
        <v>2166824</v>
      </c>
      <c r="S11" s="79">
        <f>SUM(S3:S10)</f>
        <v>3140295</v>
      </c>
      <c r="T11" s="79">
        <f>SUM(T3:T10)</f>
        <v>2479675</v>
      </c>
      <c r="U11" s="116"/>
    </row>
    <row r="12" spans="1:21" ht="24" customHeight="1">
      <c r="A12" s="63" t="s">
        <v>47</v>
      </c>
      <c r="B12" s="80"/>
      <c r="C12" s="80"/>
      <c r="D12" s="80"/>
      <c r="E12" s="94">
        <v>9155</v>
      </c>
      <c r="F12" s="95">
        <v>20647</v>
      </c>
      <c r="G12" s="95">
        <v>20649</v>
      </c>
      <c r="H12" s="95">
        <v>45077</v>
      </c>
      <c r="I12" s="95">
        <v>35671</v>
      </c>
      <c r="J12" s="95">
        <v>31871</v>
      </c>
      <c r="K12" s="96">
        <v>15881</v>
      </c>
      <c r="L12" s="96">
        <v>21725</v>
      </c>
      <c r="M12" s="96">
        <v>25491</v>
      </c>
      <c r="N12" s="96">
        <v>2683</v>
      </c>
      <c r="O12" s="102">
        <v>44071</v>
      </c>
      <c r="P12" s="113">
        <v>92611</v>
      </c>
      <c r="Q12" s="113">
        <v>39799</v>
      </c>
      <c r="R12" s="113">
        <v>40738</v>
      </c>
      <c r="S12" s="113">
        <v>40309</v>
      </c>
      <c r="T12" s="113">
        <v>44552</v>
      </c>
      <c r="U12" s="115" t="s">
        <v>99</v>
      </c>
    </row>
    <row r="13" spans="1:21" ht="24" customHeight="1">
      <c r="A13" s="93" t="s">
        <v>84</v>
      </c>
      <c r="B13" s="87"/>
      <c r="C13" s="87"/>
      <c r="D13" s="87"/>
      <c r="E13" s="81"/>
      <c r="F13" s="81"/>
      <c r="G13" s="81"/>
      <c r="H13" s="81"/>
      <c r="I13" s="81"/>
      <c r="J13" s="81"/>
      <c r="K13" s="82"/>
      <c r="L13" s="82"/>
      <c r="M13" s="96">
        <v>6669</v>
      </c>
      <c r="N13" s="96">
        <v>11950</v>
      </c>
      <c r="O13" s="102">
        <v>24208</v>
      </c>
      <c r="P13" s="113">
        <v>38394</v>
      </c>
      <c r="Q13" s="113">
        <v>31738</v>
      </c>
      <c r="R13" s="113">
        <v>53616</v>
      </c>
      <c r="S13" s="113">
        <v>37050</v>
      </c>
      <c r="T13" s="113">
        <v>38731</v>
      </c>
      <c r="U13" s="115" t="s">
        <v>99</v>
      </c>
    </row>
    <row r="14" spans="1:21" ht="16.5">
      <c r="A14" s="36" t="s">
        <v>44</v>
      </c>
      <c r="B14" s="80">
        <f>SUM(B12:B12)</f>
        <v>0</v>
      </c>
      <c r="C14" s="80">
        <v>0</v>
      </c>
      <c r="D14" s="80">
        <f aca="true" t="shared" si="0" ref="D14:K14">SUM(D12:D12)</f>
        <v>0</v>
      </c>
      <c r="E14" s="71">
        <f t="shared" si="0"/>
        <v>9155</v>
      </c>
      <c r="F14" s="71">
        <f t="shared" si="0"/>
        <v>20647</v>
      </c>
      <c r="G14" s="71">
        <f t="shared" si="0"/>
        <v>20649</v>
      </c>
      <c r="H14" s="71">
        <f t="shared" si="0"/>
        <v>45077</v>
      </c>
      <c r="I14" s="71">
        <f t="shared" si="0"/>
        <v>35671</v>
      </c>
      <c r="J14" s="71">
        <f t="shared" si="0"/>
        <v>31871</v>
      </c>
      <c r="K14" s="97">
        <f t="shared" si="0"/>
        <v>15881</v>
      </c>
      <c r="L14" s="97">
        <f>SUM(L12)</f>
        <v>21725</v>
      </c>
      <c r="M14" s="97">
        <v>25491</v>
      </c>
      <c r="N14" s="97">
        <f>SUM(N10+N12+N13)</f>
        <v>71515</v>
      </c>
      <c r="O14" s="97">
        <f>O13+O12</f>
        <v>68279</v>
      </c>
      <c r="P14" s="97">
        <f>SUM(P12:P13)</f>
        <v>131005</v>
      </c>
      <c r="Q14" s="97">
        <f>SUM(Q12:Q13)</f>
        <v>71537</v>
      </c>
      <c r="R14" s="97">
        <f>SUM(R12:R13)</f>
        <v>94354</v>
      </c>
      <c r="S14" s="97">
        <f>SUM(S12:S13)</f>
        <v>77359</v>
      </c>
      <c r="T14" s="97">
        <f>SUM(T12:T13)</f>
        <v>83283</v>
      </c>
      <c r="U14" s="37"/>
    </row>
    <row r="15" spans="1:21" ht="21">
      <c r="A15" s="40" t="s">
        <v>45</v>
      </c>
      <c r="B15" s="83">
        <f aca="true" t="shared" si="1" ref="B15:J15">SUM(B11+B14)</f>
        <v>2085593</v>
      </c>
      <c r="C15" s="83">
        <f t="shared" si="1"/>
        <v>1736881</v>
      </c>
      <c r="D15" s="83">
        <f t="shared" si="1"/>
        <v>1776822</v>
      </c>
      <c r="E15" s="83">
        <f t="shared" si="1"/>
        <v>1672095</v>
      </c>
      <c r="F15" s="83">
        <f t="shared" si="1"/>
        <v>1756682</v>
      </c>
      <c r="G15" s="83">
        <f t="shared" si="1"/>
        <v>1599455</v>
      </c>
      <c r="H15" s="83">
        <f t="shared" si="1"/>
        <v>2097887</v>
      </c>
      <c r="I15" s="83">
        <f t="shared" si="1"/>
        <v>1783768</v>
      </c>
      <c r="J15" s="83">
        <f t="shared" si="1"/>
        <v>2725714</v>
      </c>
      <c r="K15" s="74">
        <f>SUM(K14,K11)</f>
        <v>2664677</v>
      </c>
      <c r="L15" s="74">
        <f>SUM(L11,L14)</f>
        <v>2299605</v>
      </c>
      <c r="M15" s="74">
        <f>SUM(M11,M14)</f>
        <v>2974616</v>
      </c>
      <c r="N15" s="74">
        <f>SUM(N11,N14)</f>
        <v>3199651</v>
      </c>
      <c r="O15" s="100">
        <f>O14+O11</f>
        <v>2884153</v>
      </c>
      <c r="P15" s="100">
        <f>SUM(P11,P14)</f>
        <v>2971474</v>
      </c>
      <c r="Q15" s="100">
        <f>SUM(Q11,Q14)</f>
        <v>2580322</v>
      </c>
      <c r="R15" s="100">
        <f>SUM(R11,R14)</f>
        <v>2261178</v>
      </c>
      <c r="S15" s="100">
        <f>SUM(S11,S14)</f>
        <v>3217654</v>
      </c>
      <c r="T15" s="100">
        <f>SUM(T11,T14)</f>
        <v>2562958</v>
      </c>
      <c r="U15" s="41"/>
    </row>
    <row r="16" spans="1:21" ht="16.5">
      <c r="A16" s="58"/>
      <c r="B16" s="84"/>
      <c r="C16" s="84"/>
      <c r="D16" s="84"/>
      <c r="E16" s="85"/>
      <c r="F16" s="85"/>
      <c r="G16" s="85"/>
      <c r="H16" s="85"/>
      <c r="I16" s="85"/>
      <c r="J16" s="85"/>
      <c r="K16" s="89"/>
      <c r="L16" s="90"/>
      <c r="M16" s="90"/>
      <c r="N16" s="90"/>
      <c r="O16" s="101"/>
      <c r="P16" s="101"/>
      <c r="Q16" s="101"/>
      <c r="R16" s="101"/>
      <c r="S16" s="101"/>
      <c r="T16" s="101"/>
      <c r="U16" s="59"/>
    </row>
    <row r="18" ht="27" customHeight="1"/>
  </sheetData>
  <sheetProtection/>
  <mergeCells count="1">
    <mergeCell ref="A1:C1"/>
  </mergeCells>
  <conditionalFormatting sqref="A15:A18 A1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3"/>
  <headerFooter alignWithMargins="0">
    <oddFooter>&amp;R西拉雅各年度總遊客人數年變化圖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tabSelected="1" zoomScalePageLayoutView="0" workbookViewId="0" topLeftCell="A188">
      <pane xSplit="1" topLeftCell="G1" activePane="topRight" state="frozen"/>
      <selection pane="topLeft" activeCell="A147" sqref="A147"/>
      <selection pane="topRight" activeCell="O218" sqref="O218"/>
    </sheetView>
  </sheetViews>
  <sheetFormatPr defaultColWidth="9.00390625" defaultRowHeight="16.5"/>
  <cols>
    <col min="1" max="1" width="18.75390625" style="0" customWidth="1"/>
    <col min="2" max="13" width="9.125" style="0" customWidth="1"/>
    <col min="14" max="14" width="9.625" style="0" customWidth="1"/>
    <col min="15" max="15" width="10.75390625" style="0" customWidth="1"/>
  </cols>
  <sheetData>
    <row r="1" spans="1:15" ht="33" customHeight="1">
      <c r="A1" s="119" t="s">
        <v>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7" customHeight="1">
      <c r="A2" s="13" t="s">
        <v>32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1" t="s">
        <v>18</v>
      </c>
      <c r="O2" s="1"/>
    </row>
    <row r="3" spans="1:14" ht="21" customHeight="1">
      <c r="A3" s="14" t="s">
        <v>20</v>
      </c>
      <c r="B3" s="8">
        <v>7940</v>
      </c>
      <c r="C3" s="8">
        <v>19779</v>
      </c>
      <c r="D3" s="8">
        <v>4924</v>
      </c>
      <c r="E3" s="8">
        <v>10186</v>
      </c>
      <c r="F3" s="8">
        <v>7648</v>
      </c>
      <c r="G3" s="8">
        <v>5919</v>
      </c>
      <c r="H3" s="8">
        <v>17133</v>
      </c>
      <c r="I3" s="8">
        <v>19102</v>
      </c>
      <c r="J3" s="8">
        <v>11273</v>
      </c>
      <c r="K3" s="8">
        <v>17588</v>
      </c>
      <c r="L3" s="8">
        <v>15164</v>
      </c>
      <c r="M3" s="8">
        <v>13683</v>
      </c>
      <c r="N3" s="8">
        <v>150339</v>
      </c>
    </row>
    <row r="4" spans="1:15" ht="21" customHeight="1">
      <c r="A4" s="14" t="s">
        <v>21</v>
      </c>
      <c r="B4" s="8">
        <v>18171</v>
      </c>
      <c r="C4" s="8">
        <v>36943</v>
      </c>
      <c r="D4" s="8">
        <v>13861</v>
      </c>
      <c r="E4" s="8">
        <v>20940</v>
      </c>
      <c r="F4" s="8">
        <v>16728</v>
      </c>
      <c r="G4" s="8">
        <v>12792</v>
      </c>
      <c r="H4" s="8">
        <v>17540</v>
      </c>
      <c r="I4" s="8">
        <v>14834</v>
      </c>
      <c r="J4" s="8">
        <v>17576</v>
      </c>
      <c r="K4" s="8">
        <v>23662</v>
      </c>
      <c r="L4" s="8">
        <v>25814</v>
      </c>
      <c r="M4" s="8">
        <v>22766</v>
      </c>
      <c r="N4" s="8">
        <v>241627</v>
      </c>
      <c r="O4" s="2"/>
    </row>
    <row r="5" spans="1:15" ht="21" customHeight="1">
      <c r="A5" s="14" t="s">
        <v>1</v>
      </c>
      <c r="B5" s="8">
        <v>19832</v>
      </c>
      <c r="C5" s="8">
        <v>32212</v>
      </c>
      <c r="D5" s="8">
        <v>19871</v>
      </c>
      <c r="E5" s="8">
        <v>21131</v>
      </c>
      <c r="F5" s="8">
        <v>18257</v>
      </c>
      <c r="G5" s="8">
        <v>14676</v>
      </c>
      <c r="H5" s="8">
        <v>20455</v>
      </c>
      <c r="I5" s="8">
        <v>23740</v>
      </c>
      <c r="J5" s="8">
        <v>20215</v>
      </c>
      <c r="K5" s="8">
        <v>29063</v>
      </c>
      <c r="L5" s="8">
        <v>25976</v>
      </c>
      <c r="M5" s="8">
        <v>27218</v>
      </c>
      <c r="N5" s="8">
        <v>272646</v>
      </c>
      <c r="O5" s="3"/>
    </row>
    <row r="6" spans="1:15" ht="21" customHeight="1">
      <c r="A6" s="14" t="s">
        <v>2</v>
      </c>
      <c r="B6" s="8">
        <v>8537</v>
      </c>
      <c r="C6" s="8">
        <v>29310</v>
      </c>
      <c r="D6" s="8">
        <v>13773</v>
      </c>
      <c r="E6" s="8">
        <v>16007</v>
      </c>
      <c r="F6" s="8">
        <v>20174</v>
      </c>
      <c r="G6" s="8">
        <v>12715</v>
      </c>
      <c r="H6" s="8">
        <v>32395</v>
      </c>
      <c r="I6" s="8">
        <v>25364</v>
      </c>
      <c r="J6" s="8">
        <v>15776</v>
      </c>
      <c r="K6" s="8">
        <v>27212</v>
      </c>
      <c r="L6" s="8">
        <v>19925</v>
      </c>
      <c r="M6" s="8">
        <v>17890</v>
      </c>
      <c r="N6" s="8">
        <v>239078</v>
      </c>
      <c r="O6" s="3"/>
    </row>
    <row r="7" spans="1:15" ht="21" customHeight="1">
      <c r="A7" s="14" t="s">
        <v>22</v>
      </c>
      <c r="B7" s="8">
        <v>22271</v>
      </c>
      <c r="C7" s="8">
        <v>51681</v>
      </c>
      <c r="D7" s="8">
        <v>23218</v>
      </c>
      <c r="E7" s="8">
        <v>31717</v>
      </c>
      <c r="F7" s="8">
        <v>26534</v>
      </c>
      <c r="G7" s="8">
        <v>9062</v>
      </c>
      <c r="H7" s="8">
        <v>134122</v>
      </c>
      <c r="I7" s="8">
        <v>146018</v>
      </c>
      <c r="J7" s="8">
        <v>20513</v>
      </c>
      <c r="K7" s="8">
        <v>31857</v>
      </c>
      <c r="L7" s="8">
        <v>26716</v>
      </c>
      <c r="M7" s="8">
        <v>26347</v>
      </c>
      <c r="N7" s="8">
        <v>550056</v>
      </c>
      <c r="O7" s="3"/>
    </row>
    <row r="8" spans="1:15" ht="21" customHeight="1">
      <c r="A8" s="14" t="s">
        <v>4</v>
      </c>
      <c r="B8" s="8">
        <v>28976</v>
      </c>
      <c r="C8" s="8">
        <v>75574</v>
      </c>
      <c r="D8" s="8">
        <v>22714</v>
      </c>
      <c r="E8" s="8">
        <v>32032</v>
      </c>
      <c r="F8" s="8">
        <v>27035</v>
      </c>
      <c r="G8" s="8">
        <v>36606</v>
      </c>
      <c r="H8" s="8">
        <v>97890</v>
      </c>
      <c r="I8" s="8">
        <v>56457</v>
      </c>
      <c r="J8" s="8">
        <v>20611</v>
      </c>
      <c r="K8" s="8">
        <v>44794</v>
      </c>
      <c r="L8" s="8">
        <v>40226</v>
      </c>
      <c r="M8" s="8">
        <v>32268</v>
      </c>
      <c r="N8" s="8">
        <v>515183</v>
      </c>
      <c r="O8" s="3"/>
    </row>
    <row r="9" spans="1:15" ht="21" customHeight="1">
      <c r="A9" s="14" t="s">
        <v>23</v>
      </c>
      <c r="B9" s="8">
        <v>11216</v>
      </c>
      <c r="C9" s="8">
        <v>55797</v>
      </c>
      <c r="D9" s="8">
        <v>12962</v>
      </c>
      <c r="E9" s="8">
        <v>10338</v>
      </c>
      <c r="F9" s="8">
        <v>7869</v>
      </c>
      <c r="G9" s="8">
        <v>12344</v>
      </c>
      <c r="H9" s="8">
        <v>25014</v>
      </c>
      <c r="I9" s="8">
        <v>78445</v>
      </c>
      <c r="J9" s="8">
        <v>14684</v>
      </c>
      <c r="K9" s="8">
        <v>16160</v>
      </c>
      <c r="L9" s="8">
        <v>11945</v>
      </c>
      <c r="M9" s="8">
        <v>10229</v>
      </c>
      <c r="N9" s="8">
        <v>267003</v>
      </c>
      <c r="O9" s="3"/>
    </row>
    <row r="10" spans="1:15" ht="27" customHeight="1">
      <c r="A10" s="16" t="s">
        <v>18</v>
      </c>
      <c r="B10" s="8">
        <f>SUM(B3:B9)</f>
        <v>116943</v>
      </c>
      <c r="C10" s="8">
        <f aca="true" t="shared" si="0" ref="C10:N10">SUM(C3:C9)</f>
        <v>301296</v>
      </c>
      <c r="D10" s="8">
        <f t="shared" si="0"/>
        <v>111323</v>
      </c>
      <c r="E10" s="8">
        <f t="shared" si="0"/>
        <v>142351</v>
      </c>
      <c r="F10" s="8">
        <f t="shared" si="0"/>
        <v>124245</v>
      </c>
      <c r="G10" s="8">
        <f t="shared" si="0"/>
        <v>104114</v>
      </c>
      <c r="H10" s="8">
        <f t="shared" si="0"/>
        <v>344549</v>
      </c>
      <c r="I10" s="8">
        <f t="shared" si="0"/>
        <v>363960</v>
      </c>
      <c r="J10" s="8">
        <f t="shared" si="0"/>
        <v>120648</v>
      </c>
      <c r="K10" s="8">
        <f t="shared" si="0"/>
        <v>190336</v>
      </c>
      <c r="L10" s="8">
        <f t="shared" si="0"/>
        <v>165766</v>
      </c>
      <c r="M10" s="8">
        <f t="shared" si="0"/>
        <v>150401</v>
      </c>
      <c r="N10" s="12">
        <f t="shared" si="0"/>
        <v>2235932</v>
      </c>
      <c r="O10" s="4"/>
    </row>
    <row r="11" spans="1:15" ht="40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"/>
    </row>
    <row r="12" spans="1:15" ht="27" customHeight="1">
      <c r="A12" s="13" t="s">
        <v>33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  <c r="L12" s="10" t="s">
        <v>16</v>
      </c>
      <c r="M12" s="10" t="s">
        <v>17</v>
      </c>
      <c r="N12" s="11" t="s">
        <v>18</v>
      </c>
      <c r="O12" s="3"/>
    </row>
    <row r="13" spans="1:15" ht="21" customHeight="1">
      <c r="A13" s="14" t="s">
        <v>20</v>
      </c>
      <c r="B13" s="8">
        <v>17396</v>
      </c>
      <c r="C13" s="8">
        <v>16790</v>
      </c>
      <c r="D13" s="8">
        <v>6422</v>
      </c>
      <c r="E13" s="8">
        <v>10389</v>
      </c>
      <c r="F13" s="8">
        <v>11979</v>
      </c>
      <c r="G13" s="8">
        <v>8547</v>
      </c>
      <c r="H13" s="8">
        <v>9006</v>
      </c>
      <c r="I13" s="8">
        <v>9103</v>
      </c>
      <c r="J13" s="8">
        <v>8110</v>
      </c>
      <c r="K13" s="8">
        <v>16144</v>
      </c>
      <c r="L13" s="8">
        <v>14259</v>
      </c>
      <c r="M13" s="8">
        <v>18499</v>
      </c>
      <c r="N13" s="8">
        <f>SUM(B13:M13)</f>
        <v>146644</v>
      </c>
      <c r="O13" s="3"/>
    </row>
    <row r="14" spans="1:15" ht="21" customHeight="1">
      <c r="A14" s="14" t="s">
        <v>0</v>
      </c>
      <c r="B14" s="8">
        <v>13483</v>
      </c>
      <c r="C14" s="8">
        <v>17689</v>
      </c>
      <c r="D14" s="8">
        <v>14680</v>
      </c>
      <c r="E14" s="8">
        <v>17910</v>
      </c>
      <c r="F14" s="8">
        <v>11252</v>
      </c>
      <c r="G14" s="8">
        <v>8645</v>
      </c>
      <c r="H14" s="8">
        <v>10374</v>
      </c>
      <c r="I14" s="8">
        <v>9016</v>
      </c>
      <c r="J14" s="8">
        <v>12191</v>
      </c>
      <c r="K14" s="8">
        <v>21974</v>
      </c>
      <c r="L14" s="8">
        <v>19147</v>
      </c>
      <c r="M14" s="8">
        <v>14496</v>
      </c>
      <c r="N14" s="8">
        <f aca="true" t="shared" si="1" ref="N14:N19">SUM(B14:M14)</f>
        <v>170857</v>
      </c>
      <c r="O14" s="3"/>
    </row>
    <row r="15" spans="1:15" ht="21" customHeight="1">
      <c r="A15" s="14" t="s">
        <v>1</v>
      </c>
      <c r="B15" s="8">
        <v>25361</v>
      </c>
      <c r="C15" s="8">
        <v>28621</v>
      </c>
      <c r="D15" s="8">
        <v>14225</v>
      </c>
      <c r="E15" s="8">
        <v>16922</v>
      </c>
      <c r="F15" s="8">
        <v>19140</v>
      </c>
      <c r="G15" s="8">
        <v>12691</v>
      </c>
      <c r="H15" s="8">
        <v>23004</v>
      </c>
      <c r="I15" s="8">
        <v>24117</v>
      </c>
      <c r="J15" s="8">
        <v>21606</v>
      </c>
      <c r="K15" s="8">
        <v>26930</v>
      </c>
      <c r="L15" s="8">
        <v>30355</v>
      </c>
      <c r="M15" s="8">
        <v>34574</v>
      </c>
      <c r="N15" s="8">
        <f t="shared" si="1"/>
        <v>277546</v>
      </c>
      <c r="O15" s="3"/>
    </row>
    <row r="16" spans="1:15" ht="21" customHeight="1">
      <c r="A16" s="14" t="s">
        <v>2</v>
      </c>
      <c r="B16" s="8">
        <v>15655</v>
      </c>
      <c r="C16" s="8">
        <v>23507</v>
      </c>
      <c r="D16" s="8">
        <v>11189</v>
      </c>
      <c r="E16" s="8">
        <v>16714</v>
      </c>
      <c r="F16" s="8">
        <v>15754</v>
      </c>
      <c r="G16" s="8">
        <v>11973</v>
      </c>
      <c r="H16" s="8">
        <v>20731</v>
      </c>
      <c r="I16" s="8">
        <v>22533</v>
      </c>
      <c r="J16" s="8">
        <v>14815</v>
      </c>
      <c r="K16" s="8">
        <v>42295</v>
      </c>
      <c r="L16" s="8">
        <v>12743</v>
      </c>
      <c r="M16" s="8">
        <v>16995</v>
      </c>
      <c r="N16" s="8">
        <f t="shared" si="1"/>
        <v>224904</v>
      </c>
      <c r="O16" s="3"/>
    </row>
    <row r="17" spans="1:15" ht="21" customHeight="1">
      <c r="A17" s="14" t="s">
        <v>3</v>
      </c>
      <c r="B17" s="8">
        <v>36772</v>
      </c>
      <c r="C17" s="8">
        <v>39847</v>
      </c>
      <c r="D17" s="8">
        <v>24902</v>
      </c>
      <c r="E17" s="8">
        <v>29022</v>
      </c>
      <c r="F17" s="8">
        <v>28386</v>
      </c>
      <c r="G17" s="8">
        <v>18652</v>
      </c>
      <c r="H17" s="8">
        <v>42212</v>
      </c>
      <c r="I17" s="8">
        <v>30344</v>
      </c>
      <c r="J17" s="8">
        <v>28985</v>
      </c>
      <c r="K17" s="8">
        <v>40955</v>
      </c>
      <c r="L17" s="8">
        <v>28995</v>
      </c>
      <c r="M17" s="8">
        <v>26044</v>
      </c>
      <c r="N17" s="8">
        <f t="shared" si="1"/>
        <v>375116</v>
      </c>
      <c r="O17" s="4"/>
    </row>
    <row r="18" spans="1:14" ht="21" customHeight="1">
      <c r="A18" s="14" t="s">
        <v>4</v>
      </c>
      <c r="B18" s="8">
        <v>52448</v>
      </c>
      <c r="C18" s="8">
        <v>62313</v>
      </c>
      <c r="D18" s="8">
        <v>26487</v>
      </c>
      <c r="E18" s="8">
        <v>34512</v>
      </c>
      <c r="F18" s="8">
        <v>23959</v>
      </c>
      <c r="G18" s="8">
        <v>17513</v>
      </c>
      <c r="H18" s="8">
        <v>35065</v>
      </c>
      <c r="I18" s="8">
        <v>35648</v>
      </c>
      <c r="J18" s="8">
        <v>20136</v>
      </c>
      <c r="K18" s="8">
        <v>53385</v>
      </c>
      <c r="L18" s="8">
        <v>34452</v>
      </c>
      <c r="M18" s="8">
        <v>38744</v>
      </c>
      <c r="N18" s="8">
        <f t="shared" si="1"/>
        <v>434662</v>
      </c>
    </row>
    <row r="19" spans="1:15" ht="21" customHeight="1">
      <c r="A19" s="14" t="s">
        <v>23</v>
      </c>
      <c r="B19" s="8">
        <v>29226</v>
      </c>
      <c r="C19" s="8">
        <v>22035</v>
      </c>
      <c r="D19" s="8">
        <v>48923</v>
      </c>
      <c r="E19" s="8">
        <v>19789</v>
      </c>
      <c r="F19" s="8">
        <v>16089</v>
      </c>
      <c r="G19" s="8">
        <v>18473</v>
      </c>
      <c r="H19" s="8">
        <v>19246</v>
      </c>
      <c r="I19" s="8">
        <v>16142</v>
      </c>
      <c r="J19" s="8">
        <v>19095</v>
      </c>
      <c r="K19" s="8">
        <v>16818</v>
      </c>
      <c r="L19" s="8">
        <v>14812</v>
      </c>
      <c r="M19" s="8">
        <v>13148</v>
      </c>
      <c r="N19" s="8">
        <f t="shared" si="1"/>
        <v>253796</v>
      </c>
      <c r="O19" s="6"/>
    </row>
    <row r="20" spans="1:15" ht="27" customHeight="1">
      <c r="A20" s="16" t="s">
        <v>18</v>
      </c>
      <c r="B20" s="8">
        <f aca="true" t="shared" si="2" ref="B20:M20">SUM(B14:B19)</f>
        <v>172945</v>
      </c>
      <c r="C20" s="8">
        <f t="shared" si="2"/>
        <v>194012</v>
      </c>
      <c r="D20" s="8">
        <f t="shared" si="2"/>
        <v>140406</v>
      </c>
      <c r="E20" s="8">
        <f t="shared" si="2"/>
        <v>134869</v>
      </c>
      <c r="F20" s="8">
        <f t="shared" si="2"/>
        <v>114580</v>
      </c>
      <c r="G20" s="8">
        <f t="shared" si="2"/>
        <v>87947</v>
      </c>
      <c r="H20" s="8">
        <f t="shared" si="2"/>
        <v>150632</v>
      </c>
      <c r="I20" s="8">
        <f t="shared" si="2"/>
        <v>137800</v>
      </c>
      <c r="J20" s="8">
        <f t="shared" si="2"/>
        <v>116828</v>
      </c>
      <c r="K20" s="8">
        <f t="shared" si="2"/>
        <v>202357</v>
      </c>
      <c r="L20" s="8">
        <f t="shared" si="2"/>
        <v>140504</v>
      </c>
      <c r="M20" s="8">
        <f t="shared" si="2"/>
        <v>144001</v>
      </c>
      <c r="N20" s="12">
        <f>SUM(N13:N19)</f>
        <v>1883525</v>
      </c>
      <c r="O20" s="5"/>
    </row>
    <row r="21" spans="1:15" ht="47.25" customHeight="1">
      <c r="A21" s="1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5"/>
    </row>
    <row r="22" spans="1:15" ht="27" customHeight="1">
      <c r="A22" s="13" t="s">
        <v>34</v>
      </c>
      <c r="B22" s="10" t="s">
        <v>6</v>
      </c>
      <c r="C22" s="10" t="s">
        <v>7</v>
      </c>
      <c r="D22" s="10" t="s">
        <v>8</v>
      </c>
      <c r="E22" s="10" t="s">
        <v>9</v>
      </c>
      <c r="F22" s="10" t="s">
        <v>10</v>
      </c>
      <c r="G22" s="10" t="s">
        <v>11</v>
      </c>
      <c r="H22" s="10" t="s">
        <v>12</v>
      </c>
      <c r="I22" s="10" t="s">
        <v>13</v>
      </c>
      <c r="J22" s="10" t="s">
        <v>14</v>
      </c>
      <c r="K22" s="10" t="s">
        <v>15</v>
      </c>
      <c r="L22" s="10" t="s">
        <v>16</v>
      </c>
      <c r="M22" s="10" t="s">
        <v>17</v>
      </c>
      <c r="N22" s="11" t="s">
        <v>18</v>
      </c>
      <c r="O22" s="5"/>
    </row>
    <row r="23" spans="1:15" ht="21.75" customHeight="1">
      <c r="A23" s="14" t="s">
        <v>20</v>
      </c>
      <c r="B23" s="8">
        <v>8765</v>
      </c>
      <c r="C23" s="8">
        <v>37646</v>
      </c>
      <c r="D23" s="8">
        <v>7658</v>
      </c>
      <c r="E23" s="8">
        <v>13610</v>
      </c>
      <c r="F23" s="8">
        <v>9373</v>
      </c>
      <c r="G23" s="8">
        <v>6775</v>
      </c>
      <c r="H23" s="8">
        <v>9513</v>
      </c>
      <c r="I23" s="18">
        <v>5812</v>
      </c>
      <c r="J23" s="18">
        <v>6954</v>
      </c>
      <c r="K23" s="18">
        <v>7218</v>
      </c>
      <c r="L23" s="18">
        <v>7104</v>
      </c>
      <c r="M23" s="18">
        <v>8067</v>
      </c>
      <c r="N23" s="8">
        <f>SUM(B23:M23)</f>
        <v>128495</v>
      </c>
      <c r="O23" s="5"/>
    </row>
    <row r="24" spans="1:15" ht="21.75" customHeight="1">
      <c r="A24" s="14" t="s">
        <v>0</v>
      </c>
      <c r="B24" s="8">
        <v>9357</v>
      </c>
      <c r="C24" s="8">
        <v>22418</v>
      </c>
      <c r="D24" s="8">
        <v>12503</v>
      </c>
      <c r="E24" s="8">
        <v>14828</v>
      </c>
      <c r="F24" s="8">
        <v>13602</v>
      </c>
      <c r="G24" s="8">
        <v>9852</v>
      </c>
      <c r="H24" s="8">
        <v>7341</v>
      </c>
      <c r="I24" s="8">
        <v>5396</v>
      </c>
      <c r="J24" s="8">
        <v>17051</v>
      </c>
      <c r="K24" s="8">
        <v>17349</v>
      </c>
      <c r="L24" s="8">
        <v>20859</v>
      </c>
      <c r="M24" s="8">
        <v>17415</v>
      </c>
      <c r="N24" s="8">
        <f aca="true" t="shared" si="3" ref="N24:N29">SUM(B24:M24)</f>
        <v>167971</v>
      </c>
      <c r="O24" s="5"/>
    </row>
    <row r="25" spans="1:15" ht="21.75" customHeight="1">
      <c r="A25" s="14" t="s">
        <v>1</v>
      </c>
      <c r="B25" s="8">
        <v>19649</v>
      </c>
      <c r="C25" s="8">
        <v>31029</v>
      </c>
      <c r="D25" s="8">
        <v>15513</v>
      </c>
      <c r="E25" s="8">
        <v>19679</v>
      </c>
      <c r="F25" s="8">
        <v>19950</v>
      </c>
      <c r="G25" s="8">
        <v>15238</v>
      </c>
      <c r="H25" s="8">
        <v>22726</v>
      </c>
      <c r="I25" s="8">
        <v>18923</v>
      </c>
      <c r="J25" s="8">
        <v>21414</v>
      </c>
      <c r="K25" s="8">
        <v>25908</v>
      </c>
      <c r="L25" s="8">
        <v>25784</v>
      </c>
      <c r="M25" s="8">
        <v>22490</v>
      </c>
      <c r="N25" s="8">
        <f t="shared" si="3"/>
        <v>258303</v>
      </c>
      <c r="O25" s="7"/>
    </row>
    <row r="26" spans="1:14" ht="21.75" customHeight="1">
      <c r="A26" s="14" t="s">
        <v>2</v>
      </c>
      <c r="B26" s="8">
        <v>5350</v>
      </c>
      <c r="C26" s="8">
        <v>27400</v>
      </c>
      <c r="D26" s="8">
        <v>7473</v>
      </c>
      <c r="E26" s="8">
        <v>12738</v>
      </c>
      <c r="F26" s="8">
        <v>12200</v>
      </c>
      <c r="G26" s="8">
        <v>12174</v>
      </c>
      <c r="H26" s="8">
        <v>22195</v>
      </c>
      <c r="I26" s="8">
        <v>10694</v>
      </c>
      <c r="J26" s="8">
        <v>12463</v>
      </c>
      <c r="K26" s="8">
        <v>9683</v>
      </c>
      <c r="L26" s="8">
        <v>11367</v>
      </c>
      <c r="M26" s="8">
        <v>13072</v>
      </c>
      <c r="N26" s="8">
        <f t="shared" si="3"/>
        <v>156809</v>
      </c>
    </row>
    <row r="27" spans="1:14" ht="21.75" customHeight="1">
      <c r="A27" s="14" t="s">
        <v>3</v>
      </c>
      <c r="B27" s="8">
        <v>20167</v>
      </c>
      <c r="C27" s="8">
        <v>68255</v>
      </c>
      <c r="D27" s="8">
        <v>17970</v>
      </c>
      <c r="E27" s="8">
        <v>20254</v>
      </c>
      <c r="F27" s="8">
        <v>14133</v>
      </c>
      <c r="G27" s="8">
        <v>17350</v>
      </c>
      <c r="H27" s="8">
        <v>22493</v>
      </c>
      <c r="I27" s="8">
        <v>17997</v>
      </c>
      <c r="J27" s="8">
        <v>26945</v>
      </c>
      <c r="K27" s="8">
        <v>26400</v>
      </c>
      <c r="L27" s="8">
        <v>30006</v>
      </c>
      <c r="M27" s="8">
        <v>29076</v>
      </c>
      <c r="N27" s="8">
        <f t="shared" si="3"/>
        <v>311046</v>
      </c>
    </row>
    <row r="28" spans="1:14" ht="21.75" customHeight="1">
      <c r="A28" s="14" t="s">
        <v>4</v>
      </c>
      <c r="B28" s="8">
        <v>21694</v>
      </c>
      <c r="C28" s="8">
        <v>82835</v>
      </c>
      <c r="D28" s="8">
        <v>20249</v>
      </c>
      <c r="E28" s="8">
        <v>33799</v>
      </c>
      <c r="F28" s="8">
        <v>21730</v>
      </c>
      <c r="G28" s="8">
        <v>24178</v>
      </c>
      <c r="H28" s="8">
        <v>44055</v>
      </c>
      <c r="I28" s="8">
        <v>53940</v>
      </c>
      <c r="J28" s="8">
        <v>25008</v>
      </c>
      <c r="K28" s="8">
        <v>26704</v>
      </c>
      <c r="L28" s="8">
        <v>36714</v>
      </c>
      <c r="M28" s="8">
        <v>32382</v>
      </c>
      <c r="N28" s="8">
        <f t="shared" si="3"/>
        <v>423288</v>
      </c>
    </row>
    <row r="29" spans="1:14" ht="21.75" customHeight="1">
      <c r="A29" s="14" t="s">
        <v>23</v>
      </c>
      <c r="B29" s="8">
        <v>14739</v>
      </c>
      <c r="C29" s="8">
        <v>130134</v>
      </c>
      <c r="D29" s="8">
        <v>82513</v>
      </c>
      <c r="E29" s="8">
        <v>58307</v>
      </c>
      <c r="F29" s="8">
        <v>20353</v>
      </c>
      <c r="G29" s="8">
        <v>20402</v>
      </c>
      <c r="H29" s="8">
        <v>41122</v>
      </c>
      <c r="I29" s="8">
        <v>13266</v>
      </c>
      <c r="J29" s="8">
        <v>20936</v>
      </c>
      <c r="K29" s="8">
        <v>20526</v>
      </c>
      <c r="L29" s="8">
        <v>17384</v>
      </c>
      <c r="M29" s="8">
        <v>19723</v>
      </c>
      <c r="N29" s="8">
        <f t="shared" si="3"/>
        <v>459405</v>
      </c>
    </row>
    <row r="30" spans="1:14" ht="30" customHeight="1">
      <c r="A30" s="16" t="s">
        <v>18</v>
      </c>
      <c r="B30" s="8">
        <f>SUM(B24:B28)</f>
        <v>76217</v>
      </c>
      <c r="C30" s="8">
        <f>SUM(C24:C28)</f>
        <v>231937</v>
      </c>
      <c r="D30" s="8">
        <f>SUM(D24:D28)</f>
        <v>73708</v>
      </c>
      <c r="E30" s="8">
        <f aca="true" t="shared" si="4" ref="E30:M30">SUM(E24:E29)</f>
        <v>159605</v>
      </c>
      <c r="F30" s="8">
        <f t="shared" si="4"/>
        <v>101968</v>
      </c>
      <c r="G30" s="8">
        <f t="shared" si="4"/>
        <v>99194</v>
      </c>
      <c r="H30" s="8">
        <f t="shared" si="4"/>
        <v>159932</v>
      </c>
      <c r="I30" s="8">
        <f t="shared" si="4"/>
        <v>120216</v>
      </c>
      <c r="J30" s="8">
        <f t="shared" si="4"/>
        <v>123817</v>
      </c>
      <c r="K30" s="8">
        <f t="shared" si="4"/>
        <v>126570</v>
      </c>
      <c r="L30" s="8">
        <f t="shared" si="4"/>
        <v>142114</v>
      </c>
      <c r="M30" s="8">
        <f t="shared" si="4"/>
        <v>134158</v>
      </c>
      <c r="N30" s="12">
        <f>SUM(N23:N29)</f>
        <v>1905317</v>
      </c>
    </row>
    <row r="31" spans="1:14" ht="50.25" customHeigh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7" customHeight="1">
      <c r="A32" s="13" t="s">
        <v>35</v>
      </c>
      <c r="B32" s="10" t="s">
        <v>6</v>
      </c>
      <c r="C32" s="10" t="s">
        <v>7</v>
      </c>
      <c r="D32" s="10" t="s">
        <v>8</v>
      </c>
      <c r="E32" s="10" t="s">
        <v>9</v>
      </c>
      <c r="F32" s="10" t="s">
        <v>10</v>
      </c>
      <c r="G32" s="10" t="s">
        <v>11</v>
      </c>
      <c r="H32" s="10" t="s">
        <v>24</v>
      </c>
      <c r="I32" s="10" t="s">
        <v>25</v>
      </c>
      <c r="J32" s="10" t="s">
        <v>26</v>
      </c>
      <c r="K32" s="10" t="s">
        <v>27</v>
      </c>
      <c r="L32" s="10" t="s">
        <v>28</v>
      </c>
      <c r="M32" s="10" t="s">
        <v>29</v>
      </c>
      <c r="N32" s="11" t="s">
        <v>18</v>
      </c>
    </row>
    <row r="33" spans="1:14" ht="21.75" customHeight="1">
      <c r="A33" s="14" t="s">
        <v>30</v>
      </c>
      <c r="B33" s="9">
        <v>3828</v>
      </c>
      <c r="C33" s="9">
        <v>12973</v>
      </c>
      <c r="D33" s="9">
        <v>6341</v>
      </c>
      <c r="E33" s="9">
        <v>7483</v>
      </c>
      <c r="F33" s="9">
        <v>6418</v>
      </c>
      <c r="G33" s="9">
        <v>5188</v>
      </c>
      <c r="H33" s="9">
        <v>7190</v>
      </c>
      <c r="I33" s="9">
        <v>8768</v>
      </c>
      <c r="J33" s="9">
        <v>4353</v>
      </c>
      <c r="K33" s="9">
        <v>10968</v>
      </c>
      <c r="L33" s="9">
        <v>9763</v>
      </c>
      <c r="M33" s="9">
        <v>5361</v>
      </c>
      <c r="N33" s="9">
        <f>SUM(B33:M33)</f>
        <v>88634</v>
      </c>
    </row>
    <row r="34" spans="1:14" ht="21.75" customHeight="1">
      <c r="A34" s="14" t="s">
        <v>0</v>
      </c>
      <c r="B34" s="9">
        <v>13709</v>
      </c>
      <c r="C34" s="9">
        <v>15459</v>
      </c>
      <c r="D34" s="9">
        <v>12077</v>
      </c>
      <c r="E34" s="9">
        <v>12569</v>
      </c>
      <c r="F34" s="9">
        <v>10371</v>
      </c>
      <c r="G34" s="9">
        <v>7847</v>
      </c>
      <c r="H34" s="9">
        <v>6863</v>
      </c>
      <c r="I34" s="9">
        <v>7267</v>
      </c>
      <c r="J34" s="9">
        <v>9957</v>
      </c>
      <c r="K34" s="9">
        <v>16054</v>
      </c>
      <c r="L34" s="9">
        <v>17861</v>
      </c>
      <c r="M34" s="9">
        <v>12744</v>
      </c>
      <c r="N34" s="9">
        <f aca="true" t="shared" si="5" ref="N34:N39">SUM(B34:M34)</f>
        <v>142778</v>
      </c>
    </row>
    <row r="35" spans="1:14" ht="21.75" customHeight="1">
      <c r="A35" s="14" t="s">
        <v>1</v>
      </c>
      <c r="B35" s="9">
        <v>15216</v>
      </c>
      <c r="C35" s="9">
        <v>24713</v>
      </c>
      <c r="D35" s="9">
        <v>11451</v>
      </c>
      <c r="E35" s="9">
        <v>20581</v>
      </c>
      <c r="F35" s="9">
        <v>14717</v>
      </c>
      <c r="G35" s="9">
        <v>16774</v>
      </c>
      <c r="H35" s="9">
        <v>14028</v>
      </c>
      <c r="I35" s="9">
        <v>12680</v>
      </c>
      <c r="J35" s="9">
        <v>15546</v>
      </c>
      <c r="K35" s="9">
        <v>22678</v>
      </c>
      <c r="L35" s="9">
        <v>19699</v>
      </c>
      <c r="M35" s="9">
        <v>19280</v>
      </c>
      <c r="N35" s="9">
        <f t="shared" si="5"/>
        <v>207363</v>
      </c>
    </row>
    <row r="36" spans="1:14" ht="21.75" customHeight="1">
      <c r="A36" s="14" t="s">
        <v>2</v>
      </c>
      <c r="B36" s="9">
        <v>3720</v>
      </c>
      <c r="C36" s="9">
        <v>15098</v>
      </c>
      <c r="D36" s="9">
        <v>11146</v>
      </c>
      <c r="E36" s="9">
        <v>11480</v>
      </c>
      <c r="F36" s="9">
        <v>9719</v>
      </c>
      <c r="G36" s="9">
        <v>7063</v>
      </c>
      <c r="H36" s="9">
        <v>15131</v>
      </c>
      <c r="I36" s="9">
        <v>18042</v>
      </c>
      <c r="J36" s="9">
        <v>7245</v>
      </c>
      <c r="K36" s="9">
        <v>14991</v>
      </c>
      <c r="L36" s="9">
        <v>13218</v>
      </c>
      <c r="M36" s="9">
        <v>13067</v>
      </c>
      <c r="N36" s="9">
        <f t="shared" si="5"/>
        <v>139920</v>
      </c>
    </row>
    <row r="37" spans="1:14" ht="21.75" customHeight="1">
      <c r="A37" s="14" t="s">
        <v>3</v>
      </c>
      <c r="B37" s="9">
        <v>21064</v>
      </c>
      <c r="C37" s="9">
        <v>41855</v>
      </c>
      <c r="D37" s="9">
        <v>24687</v>
      </c>
      <c r="E37" s="9">
        <v>28525</v>
      </c>
      <c r="F37" s="9">
        <v>24971</v>
      </c>
      <c r="G37" s="9">
        <v>18297</v>
      </c>
      <c r="H37" s="9">
        <v>21578</v>
      </c>
      <c r="I37" s="9">
        <v>29596</v>
      </c>
      <c r="J37" s="9">
        <v>20409</v>
      </c>
      <c r="K37" s="9">
        <v>30432</v>
      </c>
      <c r="L37" s="9">
        <v>31243</v>
      </c>
      <c r="M37" s="9">
        <v>30229</v>
      </c>
      <c r="N37" s="9">
        <f t="shared" si="5"/>
        <v>322886</v>
      </c>
    </row>
    <row r="38" spans="1:14" ht="21.75" customHeight="1">
      <c r="A38" s="14" t="s">
        <v>4</v>
      </c>
      <c r="B38" s="9">
        <v>20508</v>
      </c>
      <c r="C38" s="9">
        <v>66767</v>
      </c>
      <c r="D38" s="9">
        <v>24902</v>
      </c>
      <c r="E38" s="9">
        <v>27323</v>
      </c>
      <c r="F38" s="9">
        <v>22326</v>
      </c>
      <c r="G38" s="9">
        <v>13554</v>
      </c>
      <c r="H38" s="9">
        <v>27131</v>
      </c>
      <c r="I38" s="9">
        <v>29666</v>
      </c>
      <c r="J38" s="9">
        <v>14485</v>
      </c>
      <c r="K38" s="9">
        <v>37080</v>
      </c>
      <c r="L38" s="9">
        <v>33991</v>
      </c>
      <c r="M38" s="9">
        <v>20523</v>
      </c>
      <c r="N38" s="9">
        <f t="shared" si="5"/>
        <v>338256</v>
      </c>
    </row>
    <row r="39" spans="1:14" ht="21.75" customHeight="1">
      <c r="A39" s="15" t="s">
        <v>31</v>
      </c>
      <c r="B39" s="9">
        <v>14294</v>
      </c>
      <c r="C39" s="9">
        <v>145469</v>
      </c>
      <c r="D39" s="9">
        <v>116394</v>
      </c>
      <c r="E39" s="9">
        <v>65389</v>
      </c>
      <c r="F39" s="9">
        <v>21247</v>
      </c>
      <c r="G39" s="9">
        <v>20071</v>
      </c>
      <c r="H39" s="9">
        <v>42947</v>
      </c>
      <c r="I39" s="9">
        <v>12816</v>
      </c>
      <c r="J39" s="9">
        <v>14330</v>
      </c>
      <c r="K39" s="9">
        <v>19346</v>
      </c>
      <c r="L39" s="9">
        <v>19081</v>
      </c>
      <c r="M39" s="9">
        <v>20353</v>
      </c>
      <c r="N39" s="9">
        <f t="shared" si="5"/>
        <v>511737</v>
      </c>
    </row>
    <row r="40" spans="1:14" ht="30" customHeight="1">
      <c r="A40" s="16" t="s">
        <v>18</v>
      </c>
      <c r="B40" s="9">
        <f aca="true" t="shared" si="6" ref="B40:M40">SUM(B33:B39)</f>
        <v>92339</v>
      </c>
      <c r="C40" s="9">
        <f t="shared" si="6"/>
        <v>322334</v>
      </c>
      <c r="D40" s="9">
        <f t="shared" si="6"/>
        <v>206998</v>
      </c>
      <c r="E40" s="9">
        <f t="shared" si="6"/>
        <v>173350</v>
      </c>
      <c r="F40" s="9">
        <f t="shared" si="6"/>
        <v>109769</v>
      </c>
      <c r="G40" s="9">
        <f t="shared" si="6"/>
        <v>88794</v>
      </c>
      <c r="H40" s="9">
        <f t="shared" si="6"/>
        <v>134868</v>
      </c>
      <c r="I40" s="9">
        <f t="shared" si="6"/>
        <v>118835</v>
      </c>
      <c r="J40" s="9">
        <f t="shared" si="6"/>
        <v>86325</v>
      </c>
      <c r="K40" s="9">
        <f t="shared" si="6"/>
        <v>151549</v>
      </c>
      <c r="L40" s="9">
        <f t="shared" si="6"/>
        <v>144856</v>
      </c>
      <c r="M40" s="9">
        <f t="shared" si="6"/>
        <v>121557</v>
      </c>
      <c r="N40" s="12">
        <f>SUM(N33:N39)</f>
        <v>1751574</v>
      </c>
    </row>
    <row r="41" spans="1:14" ht="56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7" customHeight="1">
      <c r="A42" s="13" t="s">
        <v>36</v>
      </c>
      <c r="B42" s="10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24</v>
      </c>
      <c r="I42" s="10" t="s">
        <v>25</v>
      </c>
      <c r="J42" s="10" t="s">
        <v>26</v>
      </c>
      <c r="K42" s="10" t="s">
        <v>27</v>
      </c>
      <c r="L42" s="10" t="s">
        <v>28</v>
      </c>
      <c r="M42" s="10" t="s">
        <v>29</v>
      </c>
      <c r="N42" s="11" t="s">
        <v>18</v>
      </c>
    </row>
    <row r="43" spans="1:14" ht="21" customHeight="1">
      <c r="A43" s="14" t="s">
        <v>30</v>
      </c>
      <c r="B43" s="9">
        <v>15187</v>
      </c>
      <c r="C43" s="9">
        <v>3636</v>
      </c>
      <c r="D43" s="9">
        <v>2337</v>
      </c>
      <c r="E43" s="9">
        <v>2515</v>
      </c>
      <c r="F43" s="9">
        <v>4062</v>
      </c>
      <c r="G43" s="9">
        <v>2306</v>
      </c>
      <c r="H43" s="9">
        <v>4095</v>
      </c>
      <c r="I43" s="9">
        <v>683</v>
      </c>
      <c r="J43" s="9">
        <v>0</v>
      </c>
      <c r="K43" s="9">
        <v>0</v>
      </c>
      <c r="L43" s="9">
        <v>0</v>
      </c>
      <c r="M43" s="9">
        <v>0</v>
      </c>
      <c r="N43" s="9">
        <f>SUM(B43:M43)</f>
        <v>34821</v>
      </c>
    </row>
    <row r="44" spans="1:14" ht="21" customHeight="1">
      <c r="A44" s="14" t="s">
        <v>0</v>
      </c>
      <c r="B44" s="9">
        <v>29715</v>
      </c>
      <c r="C44" s="9">
        <v>9283</v>
      </c>
      <c r="D44" s="9">
        <v>11471</v>
      </c>
      <c r="E44" s="9">
        <v>11043</v>
      </c>
      <c r="F44" s="9">
        <v>10595</v>
      </c>
      <c r="G44" s="9">
        <v>7090</v>
      </c>
      <c r="H44" s="9">
        <v>5791</v>
      </c>
      <c r="I44" s="9">
        <v>3133</v>
      </c>
      <c r="J44" s="9">
        <v>9677</v>
      </c>
      <c r="K44" s="9">
        <v>13921</v>
      </c>
      <c r="L44" s="9">
        <v>18782</v>
      </c>
      <c r="M44" s="9">
        <v>19189</v>
      </c>
      <c r="N44" s="9">
        <f aca="true" t="shared" si="7" ref="N44:N49">SUM(B44:M44)</f>
        <v>149690</v>
      </c>
    </row>
    <row r="45" spans="1:14" ht="21" customHeight="1">
      <c r="A45" s="14" t="s">
        <v>1</v>
      </c>
      <c r="B45" s="9">
        <v>19249</v>
      </c>
      <c r="C45" s="9">
        <v>20311</v>
      </c>
      <c r="D45" s="9">
        <v>19364</v>
      </c>
      <c r="E45" s="9">
        <v>16379</v>
      </c>
      <c r="F45" s="9">
        <v>17398</v>
      </c>
      <c r="G45" s="9">
        <v>19985</v>
      </c>
      <c r="H45" s="9">
        <v>21649</v>
      </c>
      <c r="I45" s="9">
        <v>6829</v>
      </c>
      <c r="J45" s="9">
        <v>0</v>
      </c>
      <c r="K45" s="9">
        <v>0</v>
      </c>
      <c r="L45" s="9">
        <v>0</v>
      </c>
      <c r="M45" s="9">
        <v>20158</v>
      </c>
      <c r="N45" s="9">
        <f t="shared" si="7"/>
        <v>161322</v>
      </c>
    </row>
    <row r="46" spans="1:14" ht="21" customHeight="1">
      <c r="A46" s="14" t="s">
        <v>2</v>
      </c>
      <c r="B46" s="9">
        <v>17573</v>
      </c>
      <c r="C46" s="9">
        <v>8381</v>
      </c>
      <c r="D46" s="9">
        <v>13818</v>
      </c>
      <c r="E46" s="9">
        <v>9899</v>
      </c>
      <c r="F46" s="9">
        <v>14003</v>
      </c>
      <c r="G46" s="9">
        <v>9843</v>
      </c>
      <c r="H46" s="9">
        <v>15310</v>
      </c>
      <c r="I46" s="9">
        <v>9199</v>
      </c>
      <c r="J46" s="9">
        <v>6710</v>
      </c>
      <c r="K46" s="9">
        <v>11859</v>
      </c>
      <c r="L46" s="9">
        <v>21675</v>
      </c>
      <c r="M46" s="9">
        <v>9414</v>
      </c>
      <c r="N46" s="9">
        <f t="shared" si="7"/>
        <v>147684</v>
      </c>
    </row>
    <row r="47" spans="1:14" ht="21" customHeight="1">
      <c r="A47" s="14" t="s">
        <v>3</v>
      </c>
      <c r="B47" s="9">
        <v>72839</v>
      </c>
      <c r="C47" s="9">
        <v>30067</v>
      </c>
      <c r="D47" s="9">
        <v>24631</v>
      </c>
      <c r="E47" s="9">
        <v>23827</v>
      </c>
      <c r="F47" s="9">
        <v>37108</v>
      </c>
      <c r="G47" s="9">
        <v>20044</v>
      </c>
      <c r="H47" s="9">
        <v>28604</v>
      </c>
      <c r="I47" s="9">
        <v>19474</v>
      </c>
      <c r="J47" s="9">
        <v>25397</v>
      </c>
      <c r="K47" s="9">
        <v>29783</v>
      </c>
      <c r="L47" s="9">
        <v>37293</v>
      </c>
      <c r="M47" s="9">
        <v>29203</v>
      </c>
      <c r="N47" s="9">
        <f t="shared" si="7"/>
        <v>378270</v>
      </c>
    </row>
    <row r="48" spans="1:14" ht="21" customHeight="1">
      <c r="A48" s="14" t="s">
        <v>4</v>
      </c>
      <c r="B48" s="9">
        <v>74910</v>
      </c>
      <c r="C48" s="9">
        <v>19643</v>
      </c>
      <c r="D48" s="9">
        <v>21572</v>
      </c>
      <c r="E48" s="9">
        <v>21587</v>
      </c>
      <c r="F48" s="9">
        <v>31250</v>
      </c>
      <c r="G48" s="9">
        <v>12499</v>
      </c>
      <c r="H48" s="9">
        <v>23758</v>
      </c>
      <c r="I48" s="9">
        <v>10830</v>
      </c>
      <c r="J48" s="9">
        <v>11560</v>
      </c>
      <c r="K48" s="9">
        <v>20099</v>
      </c>
      <c r="L48" s="9">
        <v>26381</v>
      </c>
      <c r="M48" s="9">
        <v>24387</v>
      </c>
      <c r="N48" s="9">
        <f t="shared" si="7"/>
        <v>298476</v>
      </c>
    </row>
    <row r="49" spans="1:14" ht="21" customHeight="1">
      <c r="A49" s="15" t="s">
        <v>31</v>
      </c>
      <c r="B49" s="9">
        <v>72660</v>
      </c>
      <c r="C49" s="9">
        <v>33160</v>
      </c>
      <c r="D49" s="9">
        <v>179637</v>
      </c>
      <c r="E49" s="9">
        <v>49034</v>
      </c>
      <c r="F49" s="9">
        <v>33701</v>
      </c>
      <c r="G49" s="9">
        <v>19784</v>
      </c>
      <c r="H49" s="9">
        <v>19340</v>
      </c>
      <c r="I49" s="9">
        <v>14112</v>
      </c>
      <c r="J49" s="9">
        <v>15551</v>
      </c>
      <c r="K49" s="9">
        <v>20445</v>
      </c>
      <c r="L49" s="9">
        <v>21457</v>
      </c>
      <c r="M49" s="9">
        <v>21938</v>
      </c>
      <c r="N49" s="9">
        <f t="shared" si="7"/>
        <v>500819</v>
      </c>
    </row>
    <row r="50" spans="1:14" ht="21" customHeight="1">
      <c r="A50" s="15" t="s">
        <v>19</v>
      </c>
      <c r="B50" s="9">
        <v>28459</v>
      </c>
      <c r="C50" s="9">
        <v>6201</v>
      </c>
      <c r="D50" s="9">
        <v>7934</v>
      </c>
      <c r="E50" s="9">
        <v>7986</v>
      </c>
      <c r="F50" s="9">
        <v>10251</v>
      </c>
      <c r="G50" s="9">
        <v>4839</v>
      </c>
      <c r="H50" s="9">
        <v>7805</v>
      </c>
      <c r="I50" s="9">
        <v>4910</v>
      </c>
      <c r="J50" s="9">
        <v>2402</v>
      </c>
      <c r="K50" s="9">
        <v>5828</v>
      </c>
      <c r="L50" s="9">
        <v>7032</v>
      </c>
      <c r="M50" s="9">
        <v>6127</v>
      </c>
      <c r="N50" s="9">
        <f>SUM(B50:M50)</f>
        <v>99774</v>
      </c>
    </row>
    <row r="51" spans="1:14" ht="27" customHeight="1">
      <c r="A51" s="16" t="s">
        <v>18</v>
      </c>
      <c r="B51" s="9">
        <f aca="true" t="shared" si="8" ref="B51:N51">SUM(B43:B50)</f>
        <v>330592</v>
      </c>
      <c r="C51" s="9">
        <f t="shared" si="8"/>
        <v>130682</v>
      </c>
      <c r="D51" s="9">
        <f t="shared" si="8"/>
        <v>280764</v>
      </c>
      <c r="E51" s="9">
        <f t="shared" si="8"/>
        <v>142270</v>
      </c>
      <c r="F51" s="9">
        <f t="shared" si="8"/>
        <v>158368</v>
      </c>
      <c r="G51" s="9">
        <f t="shared" si="8"/>
        <v>96390</v>
      </c>
      <c r="H51" s="9">
        <f t="shared" si="8"/>
        <v>126352</v>
      </c>
      <c r="I51" s="9">
        <f t="shared" si="8"/>
        <v>69170</v>
      </c>
      <c r="J51" s="9">
        <f t="shared" si="8"/>
        <v>71297</v>
      </c>
      <c r="K51" s="9">
        <f t="shared" si="8"/>
        <v>101935</v>
      </c>
      <c r="L51" s="9">
        <f t="shared" si="8"/>
        <v>132620</v>
      </c>
      <c r="M51" s="9">
        <f t="shared" si="8"/>
        <v>130416</v>
      </c>
      <c r="N51" s="12">
        <f t="shared" si="8"/>
        <v>1770856</v>
      </c>
    </row>
    <row r="52" spans="1:13" ht="16.5">
      <c r="A52" s="32" t="s">
        <v>64</v>
      </c>
      <c r="B52" s="31">
        <f>SUM(B44:B50)</f>
        <v>315405</v>
      </c>
      <c r="C52" s="31">
        <f aca="true" t="shared" si="9" ref="C52:M52">SUM(C44:C50)</f>
        <v>127046</v>
      </c>
      <c r="D52" s="31">
        <f t="shared" si="9"/>
        <v>278427</v>
      </c>
      <c r="E52" s="31">
        <f t="shared" si="9"/>
        <v>139755</v>
      </c>
      <c r="F52" s="31">
        <f t="shared" si="9"/>
        <v>154306</v>
      </c>
      <c r="G52" s="31">
        <f t="shared" si="9"/>
        <v>94084</v>
      </c>
      <c r="H52" s="31">
        <f t="shared" si="9"/>
        <v>122257</v>
      </c>
      <c r="I52" s="31">
        <f t="shared" si="9"/>
        <v>68487</v>
      </c>
      <c r="J52" s="31">
        <f t="shared" si="9"/>
        <v>71297</v>
      </c>
      <c r="K52" s="31">
        <f t="shared" si="9"/>
        <v>101935</v>
      </c>
      <c r="L52" s="31">
        <f t="shared" si="9"/>
        <v>132620</v>
      </c>
      <c r="M52" s="31">
        <f t="shared" si="9"/>
        <v>130416</v>
      </c>
    </row>
    <row r="55" spans="1:14" ht="21" customHeight="1">
      <c r="A55" s="13" t="s">
        <v>61</v>
      </c>
      <c r="B55" s="23" t="s">
        <v>48</v>
      </c>
      <c r="C55" s="23" t="s">
        <v>49</v>
      </c>
      <c r="D55" s="23" t="s">
        <v>50</v>
      </c>
      <c r="E55" s="23" t="s">
        <v>51</v>
      </c>
      <c r="F55" s="23" t="s">
        <v>52</v>
      </c>
      <c r="G55" s="23" t="s">
        <v>53</v>
      </c>
      <c r="H55" s="23" t="s">
        <v>12</v>
      </c>
      <c r="I55" s="23" t="s">
        <v>13</v>
      </c>
      <c r="J55" s="23" t="s">
        <v>14</v>
      </c>
      <c r="K55" s="23" t="s">
        <v>15</v>
      </c>
      <c r="L55" s="23" t="s">
        <v>16</v>
      </c>
      <c r="M55" s="23" t="s">
        <v>17</v>
      </c>
      <c r="N55" s="24" t="s">
        <v>18</v>
      </c>
    </row>
    <row r="56" spans="1:14" ht="21" customHeight="1">
      <c r="A56" s="14" t="s">
        <v>30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>
        <f>SUM(B56:M56)</f>
        <v>0</v>
      </c>
    </row>
    <row r="57" spans="1:14" ht="21" customHeight="1">
      <c r="A57" s="14" t="s">
        <v>55</v>
      </c>
      <c r="B57" s="25">
        <v>13332</v>
      </c>
      <c r="C57" s="25">
        <v>18972</v>
      </c>
      <c r="D57" s="25">
        <v>18283</v>
      </c>
      <c r="E57" s="25">
        <v>21646</v>
      </c>
      <c r="F57" s="25">
        <v>23144</v>
      </c>
      <c r="G57" s="25">
        <v>12506</v>
      </c>
      <c r="H57" s="25">
        <v>13139</v>
      </c>
      <c r="I57" s="25">
        <v>14240</v>
      </c>
      <c r="J57" s="25">
        <v>11802</v>
      </c>
      <c r="K57" s="25">
        <v>20533</v>
      </c>
      <c r="L57" s="25">
        <v>21172</v>
      </c>
      <c r="M57" s="25">
        <v>21960</v>
      </c>
      <c r="N57" s="25">
        <f aca="true" t="shared" si="10" ref="N57:N62">SUM(B57:M57)</f>
        <v>210729</v>
      </c>
    </row>
    <row r="58" spans="1:14" ht="21" customHeight="1">
      <c r="A58" s="14" t="s">
        <v>56</v>
      </c>
      <c r="B58" s="25">
        <v>15445</v>
      </c>
      <c r="C58" s="25">
        <v>20888</v>
      </c>
      <c r="D58" s="25">
        <v>18485</v>
      </c>
      <c r="E58" s="25">
        <v>16189</v>
      </c>
      <c r="F58" s="25">
        <v>12617</v>
      </c>
      <c r="G58" s="25">
        <v>13241</v>
      </c>
      <c r="H58" s="25">
        <v>17293</v>
      </c>
      <c r="I58" s="25">
        <v>13361</v>
      </c>
      <c r="J58" s="25">
        <v>13661</v>
      </c>
      <c r="K58" s="25">
        <v>18123</v>
      </c>
      <c r="L58" s="25">
        <v>17010</v>
      </c>
      <c r="M58" s="25">
        <v>17107</v>
      </c>
      <c r="N58" s="25">
        <f t="shared" si="10"/>
        <v>193420</v>
      </c>
    </row>
    <row r="59" spans="1:14" ht="21" customHeight="1">
      <c r="A59" s="14" t="s">
        <v>57</v>
      </c>
      <c r="B59" s="25">
        <v>6560</v>
      </c>
      <c r="C59" s="25">
        <v>13745</v>
      </c>
      <c r="D59" s="25">
        <v>12569</v>
      </c>
      <c r="E59" s="25">
        <v>7619</v>
      </c>
      <c r="F59" s="25">
        <v>12285</v>
      </c>
      <c r="G59" s="25">
        <v>8312</v>
      </c>
      <c r="H59" s="25">
        <v>19148</v>
      </c>
      <c r="I59" s="25">
        <v>14246</v>
      </c>
      <c r="J59" s="25">
        <v>10015</v>
      </c>
      <c r="K59" s="25">
        <v>11585</v>
      </c>
      <c r="L59" s="25">
        <v>9149</v>
      </c>
      <c r="M59" s="25">
        <v>10522</v>
      </c>
      <c r="N59" s="25">
        <f t="shared" si="10"/>
        <v>135755</v>
      </c>
    </row>
    <row r="60" spans="1:14" ht="21" customHeight="1">
      <c r="A60" s="14" t="s">
        <v>58</v>
      </c>
      <c r="B60" s="25">
        <v>27048</v>
      </c>
      <c r="C60" s="25">
        <v>41077</v>
      </c>
      <c r="D60" s="25">
        <v>25863</v>
      </c>
      <c r="E60" s="25">
        <v>33921</v>
      </c>
      <c r="F60" s="25">
        <v>25984</v>
      </c>
      <c r="G60" s="25">
        <v>19613</v>
      </c>
      <c r="H60" s="25">
        <v>29869</v>
      </c>
      <c r="I60" s="25">
        <v>28388</v>
      </c>
      <c r="J60" s="25">
        <v>20330</v>
      </c>
      <c r="K60" s="25">
        <v>30093</v>
      </c>
      <c r="L60" s="25">
        <v>23770</v>
      </c>
      <c r="M60" s="25">
        <v>29809</v>
      </c>
      <c r="N60" s="25">
        <f t="shared" si="10"/>
        <v>335765</v>
      </c>
    </row>
    <row r="61" spans="1:14" ht="21" customHeight="1">
      <c r="A61" s="14" t="s">
        <v>59</v>
      </c>
      <c r="B61" s="25">
        <v>23753</v>
      </c>
      <c r="C61" s="25">
        <v>56323</v>
      </c>
      <c r="D61" s="25">
        <v>22705</v>
      </c>
      <c r="E61" s="25">
        <v>31700</v>
      </c>
      <c r="F61" s="25">
        <v>24144</v>
      </c>
      <c r="G61" s="25">
        <v>18236</v>
      </c>
      <c r="H61" s="25">
        <v>24226</v>
      </c>
      <c r="I61" s="25">
        <v>29702</v>
      </c>
      <c r="J61" s="25">
        <v>13149</v>
      </c>
      <c r="K61" s="25">
        <v>25790</v>
      </c>
      <c r="L61" s="25">
        <v>34727</v>
      </c>
      <c r="M61" s="25">
        <v>39217</v>
      </c>
      <c r="N61" s="25">
        <f t="shared" si="10"/>
        <v>343672</v>
      </c>
    </row>
    <row r="62" spans="1:14" ht="30" customHeight="1">
      <c r="A62" s="18" t="s">
        <v>31</v>
      </c>
      <c r="B62" s="25">
        <v>21889</v>
      </c>
      <c r="C62" s="25">
        <v>40875</v>
      </c>
      <c r="D62" s="25">
        <v>21284</v>
      </c>
      <c r="E62" s="25">
        <v>20627</v>
      </c>
      <c r="F62" s="25">
        <v>19172</v>
      </c>
      <c r="G62" s="25">
        <v>18761</v>
      </c>
      <c r="H62" s="25">
        <v>20711</v>
      </c>
      <c r="I62" s="25">
        <v>15635</v>
      </c>
      <c r="J62" s="25">
        <v>17530</v>
      </c>
      <c r="K62" s="25">
        <v>20710</v>
      </c>
      <c r="L62" s="25">
        <v>22042</v>
      </c>
      <c r="M62" s="25">
        <v>21850</v>
      </c>
      <c r="N62" s="25">
        <f t="shared" si="10"/>
        <v>261086</v>
      </c>
    </row>
    <row r="63" spans="1:14" ht="21" customHeight="1">
      <c r="A63" s="14" t="s">
        <v>60</v>
      </c>
      <c r="B63" s="25">
        <v>6127</v>
      </c>
      <c r="C63" s="25">
        <v>12043</v>
      </c>
      <c r="D63" s="25">
        <v>11670</v>
      </c>
      <c r="E63" s="25">
        <v>9129</v>
      </c>
      <c r="F63" s="25">
        <v>9217</v>
      </c>
      <c r="G63" s="25">
        <v>5542</v>
      </c>
      <c r="H63" s="25">
        <v>7217</v>
      </c>
      <c r="I63" s="25">
        <v>6964</v>
      </c>
      <c r="J63" s="25">
        <v>4784</v>
      </c>
      <c r="K63" s="25">
        <v>7562</v>
      </c>
      <c r="L63" s="25">
        <v>9316</v>
      </c>
      <c r="M63" s="25">
        <v>8808</v>
      </c>
      <c r="N63" s="25">
        <f>SUM(B63:M63)</f>
        <v>98379</v>
      </c>
    </row>
    <row r="64" spans="1:14" ht="21" customHeight="1">
      <c r="A64" s="14" t="s">
        <v>54</v>
      </c>
      <c r="B64" s="25">
        <f aca="true" t="shared" si="11" ref="B64:N64">SUM(B56:B63)</f>
        <v>114154</v>
      </c>
      <c r="C64" s="25">
        <f t="shared" si="11"/>
        <v>203923</v>
      </c>
      <c r="D64" s="25">
        <f t="shared" si="11"/>
        <v>130859</v>
      </c>
      <c r="E64" s="25">
        <f t="shared" si="11"/>
        <v>140831</v>
      </c>
      <c r="F64" s="25">
        <f t="shared" si="11"/>
        <v>126563</v>
      </c>
      <c r="G64" s="25">
        <f t="shared" si="11"/>
        <v>96211</v>
      </c>
      <c r="H64" s="25">
        <f t="shared" si="11"/>
        <v>131603</v>
      </c>
      <c r="I64" s="25">
        <f t="shared" si="11"/>
        <v>122536</v>
      </c>
      <c r="J64" s="25">
        <f t="shared" si="11"/>
        <v>91271</v>
      </c>
      <c r="K64" s="25">
        <f t="shared" si="11"/>
        <v>134396</v>
      </c>
      <c r="L64" s="25">
        <f t="shared" si="11"/>
        <v>137186</v>
      </c>
      <c r="M64" s="25">
        <f t="shared" si="11"/>
        <v>149273</v>
      </c>
      <c r="N64" s="25">
        <f t="shared" si="11"/>
        <v>1578806</v>
      </c>
    </row>
    <row r="65" spans="1:14" ht="21" customHeight="1">
      <c r="A65" s="14" t="s">
        <v>65</v>
      </c>
      <c r="B65" s="25">
        <f>SUM(B57:B63)</f>
        <v>114154</v>
      </c>
      <c r="C65" s="25">
        <f aca="true" t="shared" si="12" ref="C65:I65">SUM(C57:C63)</f>
        <v>203923</v>
      </c>
      <c r="D65" s="25">
        <f t="shared" si="12"/>
        <v>130859</v>
      </c>
      <c r="E65" s="25">
        <f t="shared" si="12"/>
        <v>140831</v>
      </c>
      <c r="F65" s="25">
        <f t="shared" si="12"/>
        <v>126563</v>
      </c>
      <c r="G65" s="25">
        <f t="shared" si="12"/>
        <v>96211</v>
      </c>
      <c r="H65" s="25">
        <f t="shared" si="12"/>
        <v>131603</v>
      </c>
      <c r="I65" s="25">
        <f t="shared" si="12"/>
        <v>122536</v>
      </c>
      <c r="J65" s="25">
        <f>SUM(J57+J59+J60+J61+J62+J63)</f>
        <v>77610</v>
      </c>
      <c r="K65" s="25">
        <f>SUM(K57+K59+K60+K61+K62+K63)</f>
        <v>116273</v>
      </c>
      <c r="L65" s="25">
        <f>SUM(L57+L59+L60+L61+L62+L63)</f>
        <v>120176</v>
      </c>
      <c r="M65" s="25">
        <f>SUM(M57:M63)</f>
        <v>149273</v>
      </c>
      <c r="N65" s="25"/>
    </row>
    <row r="66" spans="1:14" ht="16.5">
      <c r="A66" s="28" t="s">
        <v>63</v>
      </c>
      <c r="B66" s="27">
        <f>(B64-B52)/B52</f>
        <v>-0.6380716856105642</v>
      </c>
      <c r="C66" s="27">
        <f aca="true" t="shared" si="13" ref="C66:I66">(C64-C52)/C52</f>
        <v>0.6051115344048612</v>
      </c>
      <c r="D66" s="27">
        <f t="shared" si="13"/>
        <v>-0.5300060698136316</v>
      </c>
      <c r="E66" s="27">
        <f t="shared" si="13"/>
        <v>0.007699187864477121</v>
      </c>
      <c r="F66" s="27">
        <f t="shared" si="13"/>
        <v>-0.17979210140888882</v>
      </c>
      <c r="G66" s="27">
        <f t="shared" si="13"/>
        <v>0.02260745716593682</v>
      </c>
      <c r="H66" s="27">
        <f t="shared" si="13"/>
        <v>0.07644552050189356</v>
      </c>
      <c r="I66" s="27">
        <f t="shared" si="13"/>
        <v>0.7891862689269497</v>
      </c>
      <c r="J66" s="27">
        <f>(J65-J52)/J52</f>
        <v>0.08854510007433693</v>
      </c>
      <c r="K66" s="27">
        <f>(K65-K52)/K52</f>
        <v>0.14065826261833522</v>
      </c>
      <c r="L66" s="27">
        <f>(L65-L52)/L52</f>
        <v>-0.09383200120645453</v>
      </c>
      <c r="M66" s="33">
        <f>(M64-M52)/M52</f>
        <v>0.14459115445957552</v>
      </c>
      <c r="N66" s="26"/>
    </row>
    <row r="67" s="29" customFormat="1" ht="16.5">
      <c r="A67" s="30"/>
    </row>
    <row r="69" spans="1:14" ht="16.5">
      <c r="A69" s="13" t="s">
        <v>67</v>
      </c>
      <c r="B69" s="23" t="s">
        <v>6</v>
      </c>
      <c r="C69" s="23" t="s">
        <v>7</v>
      </c>
      <c r="D69" s="23" t="s">
        <v>8</v>
      </c>
      <c r="E69" s="23" t="s">
        <v>9</v>
      </c>
      <c r="F69" s="23" t="s">
        <v>10</v>
      </c>
      <c r="G69" s="23" t="s">
        <v>11</v>
      </c>
      <c r="H69" s="23" t="s">
        <v>12</v>
      </c>
      <c r="I69" s="23" t="s">
        <v>13</v>
      </c>
      <c r="J69" s="23" t="s">
        <v>14</v>
      </c>
      <c r="K69" s="23" t="s">
        <v>15</v>
      </c>
      <c r="L69" s="23" t="s">
        <v>16</v>
      </c>
      <c r="M69" s="23" t="s">
        <v>17</v>
      </c>
      <c r="N69" s="24" t="s">
        <v>18</v>
      </c>
    </row>
    <row r="70" spans="1:14" ht="16.5">
      <c r="A70" s="14" t="s">
        <v>55</v>
      </c>
      <c r="B70" s="25">
        <v>12779</v>
      </c>
      <c r="C70" s="25">
        <v>24464</v>
      </c>
      <c r="D70" s="25">
        <v>15244</v>
      </c>
      <c r="E70" s="25">
        <v>20487</v>
      </c>
      <c r="F70" s="25">
        <v>18589</v>
      </c>
      <c r="G70" s="25">
        <v>10395</v>
      </c>
      <c r="H70" s="25">
        <v>29589</v>
      </c>
      <c r="I70" s="25">
        <v>11813</v>
      </c>
      <c r="J70" s="25">
        <v>16039</v>
      </c>
      <c r="K70" s="25">
        <v>22958</v>
      </c>
      <c r="L70" s="25">
        <v>26530</v>
      </c>
      <c r="M70" s="25">
        <v>19945</v>
      </c>
      <c r="N70" s="25">
        <f>SUM(B70:M70)</f>
        <v>228832</v>
      </c>
    </row>
    <row r="71" spans="1:14" ht="16.5">
      <c r="A71" s="14" t="s">
        <v>56</v>
      </c>
      <c r="B71" s="25">
        <v>8909</v>
      </c>
      <c r="C71" s="25">
        <v>20032</v>
      </c>
      <c r="D71" s="25">
        <v>16396</v>
      </c>
      <c r="E71" s="25">
        <v>18916</v>
      </c>
      <c r="F71" s="25">
        <v>15470</v>
      </c>
      <c r="G71" s="25">
        <v>14846</v>
      </c>
      <c r="H71" s="25">
        <v>17769</v>
      </c>
      <c r="I71" s="25">
        <v>15908</v>
      </c>
      <c r="J71" s="25">
        <v>20699</v>
      </c>
      <c r="K71" s="25">
        <v>21972</v>
      </c>
      <c r="L71" s="25">
        <v>22391</v>
      </c>
      <c r="M71" s="25">
        <v>17339</v>
      </c>
      <c r="N71" s="25">
        <f aca="true" t="shared" si="14" ref="N71:N76">SUM(B71:M71)</f>
        <v>210647</v>
      </c>
    </row>
    <row r="72" spans="1:14" ht="16.5">
      <c r="A72" s="14" t="s">
        <v>57</v>
      </c>
      <c r="B72" s="25">
        <v>5282</v>
      </c>
      <c r="C72" s="25">
        <v>15742</v>
      </c>
      <c r="D72" s="25">
        <v>9116</v>
      </c>
      <c r="E72" s="25">
        <v>14256</v>
      </c>
      <c r="F72" s="25">
        <v>15195</v>
      </c>
      <c r="G72" s="25">
        <v>13160</v>
      </c>
      <c r="H72" s="25">
        <v>21199</v>
      </c>
      <c r="I72" s="25">
        <v>14144</v>
      </c>
      <c r="J72" s="25">
        <v>12826</v>
      </c>
      <c r="K72" s="25">
        <v>16007</v>
      </c>
      <c r="L72" s="25">
        <v>9753</v>
      </c>
      <c r="M72" s="25">
        <v>11593</v>
      </c>
      <c r="N72" s="25">
        <f t="shared" si="14"/>
        <v>158273</v>
      </c>
    </row>
    <row r="73" spans="1:14" ht="16.5">
      <c r="A73" s="14" t="s">
        <v>58</v>
      </c>
      <c r="B73" s="25">
        <v>19223</v>
      </c>
      <c r="C73" s="25">
        <v>46813</v>
      </c>
      <c r="D73" s="25">
        <v>23419</v>
      </c>
      <c r="E73" s="25">
        <v>32133</v>
      </c>
      <c r="F73" s="25">
        <v>26007</v>
      </c>
      <c r="G73" s="25">
        <v>20983</v>
      </c>
      <c r="H73" s="25">
        <v>23931</v>
      </c>
      <c r="I73" s="25">
        <v>28983</v>
      </c>
      <c r="J73" s="25">
        <v>27003</v>
      </c>
      <c r="K73" s="25">
        <v>35656</v>
      </c>
      <c r="L73" s="25">
        <v>23242</v>
      </c>
      <c r="M73" s="25">
        <v>29567</v>
      </c>
      <c r="N73" s="25">
        <f t="shared" si="14"/>
        <v>336960</v>
      </c>
    </row>
    <row r="74" spans="1:14" ht="16.5">
      <c r="A74" s="14" t="s">
        <v>59</v>
      </c>
      <c r="B74" s="25">
        <v>20147</v>
      </c>
      <c r="C74" s="25">
        <v>67835</v>
      </c>
      <c r="D74" s="25">
        <v>24547</v>
      </c>
      <c r="E74" s="25">
        <v>42165</v>
      </c>
      <c r="F74" s="25">
        <v>30417</v>
      </c>
      <c r="G74" s="25">
        <v>24463</v>
      </c>
      <c r="H74" s="25">
        <v>41268</v>
      </c>
      <c r="I74" s="25">
        <v>24552</v>
      </c>
      <c r="J74" s="25">
        <v>29781</v>
      </c>
      <c r="K74" s="25">
        <v>35334</v>
      </c>
      <c r="L74" s="25">
        <v>42616</v>
      </c>
      <c r="M74" s="25">
        <v>37005</v>
      </c>
      <c r="N74" s="25">
        <f t="shared" si="14"/>
        <v>420130</v>
      </c>
    </row>
    <row r="75" spans="1:14" ht="16.5">
      <c r="A75" s="18" t="s">
        <v>31</v>
      </c>
      <c r="B75" s="25">
        <v>3087</v>
      </c>
      <c r="C75" s="25">
        <v>6442</v>
      </c>
      <c r="D75" s="25">
        <v>2554</v>
      </c>
      <c r="E75" s="25">
        <v>529860</v>
      </c>
      <c r="F75" s="25">
        <v>2286</v>
      </c>
      <c r="G75" s="25">
        <v>2240</v>
      </c>
      <c r="H75" s="25">
        <v>3485</v>
      </c>
      <c r="I75" s="25">
        <v>2848</v>
      </c>
      <c r="J75" s="25">
        <v>2424</v>
      </c>
      <c r="K75" s="25">
        <v>3598</v>
      </c>
      <c r="L75" s="25">
        <v>2511</v>
      </c>
      <c r="M75" s="25">
        <v>3076</v>
      </c>
      <c r="N75" s="25">
        <f t="shared" si="14"/>
        <v>564411</v>
      </c>
    </row>
    <row r="76" spans="1:14" ht="16.5">
      <c r="A76" s="14" t="s">
        <v>19</v>
      </c>
      <c r="B76" s="25">
        <v>5064</v>
      </c>
      <c r="C76" s="25">
        <v>22233</v>
      </c>
      <c r="D76" s="25">
        <v>9056</v>
      </c>
      <c r="E76" s="25">
        <v>14840</v>
      </c>
      <c r="F76" s="25">
        <v>10407</v>
      </c>
      <c r="G76" s="25">
        <v>8822</v>
      </c>
      <c r="H76" s="25">
        <v>11064</v>
      </c>
      <c r="I76" s="25">
        <v>7911</v>
      </c>
      <c r="J76" s="25">
        <v>9403</v>
      </c>
      <c r="K76" s="25">
        <v>12176</v>
      </c>
      <c r="L76" s="25">
        <v>13233</v>
      </c>
      <c r="M76" s="25">
        <v>9348</v>
      </c>
      <c r="N76" s="25">
        <f t="shared" si="14"/>
        <v>133557</v>
      </c>
    </row>
    <row r="77" spans="1:14" ht="16.5">
      <c r="A77" s="14" t="s">
        <v>18</v>
      </c>
      <c r="B77" s="25">
        <f aca="true" t="shared" si="15" ref="B77:M77">SUM(B70:B76)</f>
        <v>74491</v>
      </c>
      <c r="C77" s="25">
        <f t="shared" si="15"/>
        <v>203561</v>
      </c>
      <c r="D77" s="25">
        <f t="shared" si="15"/>
        <v>100332</v>
      </c>
      <c r="E77" s="25">
        <f t="shared" si="15"/>
        <v>672657</v>
      </c>
      <c r="F77" s="25">
        <f t="shared" si="15"/>
        <v>118371</v>
      </c>
      <c r="G77" s="25">
        <f t="shared" si="15"/>
        <v>94909</v>
      </c>
      <c r="H77" s="25">
        <f t="shared" si="15"/>
        <v>148305</v>
      </c>
      <c r="I77" s="25">
        <f t="shared" si="15"/>
        <v>106159</v>
      </c>
      <c r="J77" s="25">
        <f t="shared" si="15"/>
        <v>118175</v>
      </c>
      <c r="K77" s="25">
        <f t="shared" si="15"/>
        <v>147701</v>
      </c>
      <c r="L77" s="25">
        <f t="shared" si="15"/>
        <v>140276</v>
      </c>
      <c r="M77" s="25">
        <f t="shared" si="15"/>
        <v>127873</v>
      </c>
      <c r="N77" s="25">
        <f>SUM(B77:M77)</f>
        <v>2052810</v>
      </c>
    </row>
    <row r="78" spans="1:14" ht="16.5">
      <c r="A78" s="28" t="s">
        <v>63</v>
      </c>
      <c r="B78" s="27">
        <f>(B77-B64)/B64</f>
        <v>-0.34745168807050125</v>
      </c>
      <c r="C78" s="27">
        <f aca="true" t="shared" si="16" ref="C78:M78">(C77-C64)/C64</f>
        <v>-0.0017751798472953027</v>
      </c>
      <c r="D78" s="27">
        <f t="shared" si="16"/>
        <v>-0.2332816237324143</v>
      </c>
      <c r="E78" s="27">
        <f t="shared" si="16"/>
        <v>3.7763418565514697</v>
      </c>
      <c r="F78" s="27">
        <f t="shared" si="16"/>
        <v>-0.0647266578699936</v>
      </c>
      <c r="G78" s="27">
        <f t="shared" si="16"/>
        <v>-0.013532756129756473</v>
      </c>
      <c r="H78" s="27">
        <f t="shared" si="16"/>
        <v>0.1269120004863111</v>
      </c>
      <c r="I78" s="27">
        <f t="shared" si="16"/>
        <v>-0.13365051903114186</v>
      </c>
      <c r="J78" s="27">
        <f t="shared" si="16"/>
        <v>0.2947705185655904</v>
      </c>
      <c r="K78" s="27">
        <f t="shared" si="16"/>
        <v>0.09899848209768147</v>
      </c>
      <c r="L78" s="27">
        <f t="shared" si="16"/>
        <v>0.02252416427332235</v>
      </c>
      <c r="M78" s="27">
        <f t="shared" si="16"/>
        <v>-0.14336149203137874</v>
      </c>
      <c r="N78" s="26"/>
    </row>
    <row r="79" spans="1:14" ht="16.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6.5">
      <c r="A80" s="13" t="s">
        <v>68</v>
      </c>
      <c r="B80" s="23" t="s">
        <v>6</v>
      </c>
      <c r="C80" s="23" t="s">
        <v>7</v>
      </c>
      <c r="D80" s="23" t="s">
        <v>8</v>
      </c>
      <c r="E80" s="23" t="s">
        <v>9</v>
      </c>
      <c r="F80" s="23" t="s">
        <v>10</v>
      </c>
      <c r="G80" s="23" t="s">
        <v>11</v>
      </c>
      <c r="H80" s="23" t="s">
        <v>12</v>
      </c>
      <c r="I80" s="23" t="s">
        <v>13</v>
      </c>
      <c r="J80" s="23" t="s">
        <v>14</v>
      </c>
      <c r="K80" s="23" t="s">
        <v>15</v>
      </c>
      <c r="L80" s="23" t="s">
        <v>16</v>
      </c>
      <c r="M80" s="23" t="s">
        <v>17</v>
      </c>
      <c r="N80" s="24" t="s">
        <v>18</v>
      </c>
    </row>
    <row r="81" spans="1:14" ht="16.5">
      <c r="A81" s="14" t="s">
        <v>55</v>
      </c>
      <c r="B81" s="25">
        <v>39323</v>
      </c>
      <c r="C81" s="25">
        <v>15178</v>
      </c>
      <c r="D81" s="25">
        <v>12317</v>
      </c>
      <c r="E81" s="25">
        <v>35005</v>
      </c>
      <c r="F81" s="25">
        <v>14989</v>
      </c>
      <c r="G81" s="25">
        <v>11747</v>
      </c>
      <c r="H81" s="25">
        <v>15713</v>
      </c>
      <c r="I81" s="25">
        <v>10018</v>
      </c>
      <c r="J81" s="25">
        <v>14154</v>
      </c>
      <c r="K81" s="25">
        <v>18186</v>
      </c>
      <c r="L81" s="25">
        <v>16318</v>
      </c>
      <c r="M81" s="25">
        <v>20082</v>
      </c>
      <c r="N81" s="25">
        <f>SUM(B81:M81)</f>
        <v>223030</v>
      </c>
    </row>
    <row r="82" spans="1:14" ht="16.5">
      <c r="A82" s="14" t="s">
        <v>56</v>
      </c>
      <c r="B82" s="25">
        <v>25372</v>
      </c>
      <c r="C82" s="25">
        <v>16843</v>
      </c>
      <c r="D82" s="25">
        <v>17119</v>
      </c>
      <c r="E82" s="25">
        <v>21444</v>
      </c>
      <c r="F82" s="25">
        <v>17668</v>
      </c>
      <c r="G82" s="25">
        <v>12917</v>
      </c>
      <c r="H82" s="25">
        <v>18181</v>
      </c>
      <c r="I82" s="25">
        <v>17244</v>
      </c>
      <c r="J82" s="25">
        <v>19103</v>
      </c>
      <c r="K82" s="25">
        <v>21015</v>
      </c>
      <c r="L82" s="25">
        <v>22652</v>
      </c>
      <c r="M82" s="25">
        <v>27450</v>
      </c>
      <c r="N82" s="25">
        <f aca="true" t="shared" si="17" ref="N82:N87">SUM(B82:M82)</f>
        <v>237008</v>
      </c>
    </row>
    <row r="83" spans="1:14" ht="16.5">
      <c r="A83" s="14" t="s">
        <v>57</v>
      </c>
      <c r="B83" s="25">
        <v>17313</v>
      </c>
      <c r="C83" s="25">
        <v>12471</v>
      </c>
      <c r="D83" s="25">
        <v>12832</v>
      </c>
      <c r="E83" s="25">
        <v>15309</v>
      </c>
      <c r="F83" s="25">
        <v>13966</v>
      </c>
      <c r="G83" s="25">
        <v>9859</v>
      </c>
      <c r="H83" s="25">
        <v>21395</v>
      </c>
      <c r="I83" s="25">
        <v>12652</v>
      </c>
      <c r="J83" s="25">
        <v>10761</v>
      </c>
      <c r="K83" s="25">
        <v>15146</v>
      </c>
      <c r="L83" s="25">
        <v>11825</v>
      </c>
      <c r="M83" s="25">
        <v>13172</v>
      </c>
      <c r="N83" s="25">
        <f t="shared" si="17"/>
        <v>166701</v>
      </c>
    </row>
    <row r="84" spans="1:14" ht="16.5">
      <c r="A84" s="14" t="s">
        <v>58</v>
      </c>
      <c r="B84" s="25">
        <v>43037</v>
      </c>
      <c r="C84" s="25">
        <v>28379</v>
      </c>
      <c r="D84" s="25">
        <v>26338</v>
      </c>
      <c r="E84" s="25">
        <v>28115</v>
      </c>
      <c r="F84" s="25">
        <v>21911</v>
      </c>
      <c r="G84" s="25">
        <v>34018</v>
      </c>
      <c r="H84" s="25">
        <v>32640</v>
      </c>
      <c r="I84" s="25">
        <v>25006</v>
      </c>
      <c r="J84" s="25">
        <v>30251</v>
      </c>
      <c r="K84" s="25">
        <v>33493</v>
      </c>
      <c r="L84" s="25">
        <v>36022</v>
      </c>
      <c r="M84" s="25">
        <v>31926</v>
      </c>
      <c r="N84" s="25">
        <f t="shared" si="17"/>
        <v>371136</v>
      </c>
    </row>
    <row r="85" spans="1:14" ht="16.5">
      <c r="A85" s="14" t="s">
        <v>59</v>
      </c>
      <c r="B85" s="25">
        <v>63980</v>
      </c>
      <c r="C85" s="25">
        <v>30174</v>
      </c>
      <c r="D85" s="25">
        <v>20625</v>
      </c>
      <c r="E85" s="25">
        <v>34480</v>
      </c>
      <c r="F85" s="25">
        <v>25915</v>
      </c>
      <c r="G85" s="25">
        <v>13671</v>
      </c>
      <c r="H85" s="25">
        <v>35568</v>
      </c>
      <c r="I85" s="25">
        <v>24153</v>
      </c>
      <c r="J85" s="25">
        <v>24571</v>
      </c>
      <c r="K85" s="25">
        <v>36857</v>
      </c>
      <c r="L85" s="25">
        <v>37027</v>
      </c>
      <c r="M85" s="25">
        <v>46982</v>
      </c>
      <c r="N85" s="25">
        <f t="shared" si="17"/>
        <v>394003</v>
      </c>
    </row>
    <row r="86" spans="1:14" ht="16.5">
      <c r="A86" s="18" t="s">
        <v>31</v>
      </c>
      <c r="B86" s="25">
        <v>5558</v>
      </c>
      <c r="C86" s="25">
        <v>3713</v>
      </c>
      <c r="D86" s="25">
        <v>2166</v>
      </c>
      <c r="E86" s="25">
        <v>2677</v>
      </c>
      <c r="F86" s="25">
        <v>1636</v>
      </c>
      <c r="G86" s="25">
        <v>1870</v>
      </c>
      <c r="H86" s="25">
        <v>32642</v>
      </c>
      <c r="I86" s="25">
        <v>21165</v>
      </c>
      <c r="J86" s="25">
        <v>37050</v>
      </c>
      <c r="K86" s="25">
        <v>45763</v>
      </c>
      <c r="L86" s="25">
        <v>34983</v>
      </c>
      <c r="M86" s="25">
        <v>31094</v>
      </c>
      <c r="N86" s="25">
        <f t="shared" si="17"/>
        <v>220317</v>
      </c>
    </row>
    <row r="87" spans="1:14" ht="16.5">
      <c r="A87" s="14" t="s">
        <v>19</v>
      </c>
      <c r="B87" s="25">
        <v>23427</v>
      </c>
      <c r="C87" s="25">
        <v>11124</v>
      </c>
      <c r="D87" s="25">
        <v>13413</v>
      </c>
      <c r="E87" s="25">
        <v>10957</v>
      </c>
      <c r="F87" s="25">
        <v>8512</v>
      </c>
      <c r="G87" s="25">
        <v>8506</v>
      </c>
      <c r="H87" s="25">
        <v>10701</v>
      </c>
      <c r="I87" s="25">
        <v>7732</v>
      </c>
      <c r="J87" s="25">
        <v>5489</v>
      </c>
      <c r="K87" s="25">
        <v>10787</v>
      </c>
      <c r="L87" s="25">
        <v>13491</v>
      </c>
      <c r="M87" s="25">
        <v>11763</v>
      </c>
      <c r="N87" s="25">
        <f t="shared" si="17"/>
        <v>135902</v>
      </c>
    </row>
    <row r="88" spans="1:14" ht="16.5">
      <c r="A88" s="14" t="s">
        <v>18</v>
      </c>
      <c r="B88" s="25">
        <f>SUM(B81:B87)</f>
        <v>218010</v>
      </c>
      <c r="C88" s="25">
        <f aca="true" t="shared" si="18" ref="C88:M88">SUM(C81:C87)</f>
        <v>117882</v>
      </c>
      <c r="D88" s="25">
        <f t="shared" si="18"/>
        <v>104810</v>
      </c>
      <c r="E88" s="25">
        <f t="shared" si="18"/>
        <v>147987</v>
      </c>
      <c r="F88" s="25">
        <f t="shared" si="18"/>
        <v>104597</v>
      </c>
      <c r="G88" s="25">
        <f t="shared" si="18"/>
        <v>92588</v>
      </c>
      <c r="H88" s="25">
        <f t="shared" si="18"/>
        <v>166840</v>
      </c>
      <c r="I88" s="25">
        <f t="shared" si="18"/>
        <v>117970</v>
      </c>
      <c r="J88" s="25">
        <f t="shared" si="18"/>
        <v>141379</v>
      </c>
      <c r="K88" s="25">
        <f t="shared" si="18"/>
        <v>181247</v>
      </c>
      <c r="L88" s="25">
        <f t="shared" si="18"/>
        <v>172318</v>
      </c>
      <c r="M88" s="25">
        <f t="shared" si="18"/>
        <v>182469</v>
      </c>
      <c r="N88" s="25">
        <f>SUM(B88:M88)</f>
        <v>1748097</v>
      </c>
    </row>
    <row r="89" spans="1:14" ht="16.5">
      <c r="A89" s="28" t="s">
        <v>63</v>
      </c>
      <c r="B89" s="27">
        <f>(B88-B77)/B77</f>
        <v>1.9266622813494247</v>
      </c>
      <c r="C89" s="27">
        <f aca="true" t="shared" si="19" ref="C89:M89">(C88-C77)/C77</f>
        <v>-0.42090086018441647</v>
      </c>
      <c r="D89" s="27">
        <f t="shared" si="19"/>
        <v>0.04463182234979867</v>
      </c>
      <c r="E89" s="27">
        <f t="shared" si="19"/>
        <v>-0.7799963428612205</v>
      </c>
      <c r="F89" s="27">
        <f t="shared" si="19"/>
        <v>-0.11636296052242526</v>
      </c>
      <c r="G89" s="27">
        <f t="shared" si="19"/>
        <v>-0.024455004267245468</v>
      </c>
      <c r="H89" s="27">
        <f t="shared" si="19"/>
        <v>0.12497892855938775</v>
      </c>
      <c r="I89" s="27">
        <f t="shared" si="19"/>
        <v>0.1112576418391281</v>
      </c>
      <c r="J89" s="27">
        <f t="shared" si="19"/>
        <v>0.1963528665115295</v>
      </c>
      <c r="K89" s="27">
        <f t="shared" si="19"/>
        <v>0.2271210079823427</v>
      </c>
      <c r="L89" s="27">
        <f t="shared" si="19"/>
        <v>0.22842111266360604</v>
      </c>
      <c r="M89" s="27">
        <f t="shared" si="19"/>
        <v>0.4269548692843681</v>
      </c>
      <c r="N89" s="26"/>
    </row>
    <row r="91" spans="1:14" ht="16.5">
      <c r="A91" s="13" t="s">
        <v>70</v>
      </c>
      <c r="B91" s="23" t="s">
        <v>6</v>
      </c>
      <c r="C91" s="23" t="s">
        <v>7</v>
      </c>
      <c r="D91" s="23" t="s">
        <v>8</v>
      </c>
      <c r="E91" s="23" t="s">
        <v>9</v>
      </c>
      <c r="F91" s="23" t="s">
        <v>10</v>
      </c>
      <c r="G91" s="23" t="s">
        <v>11</v>
      </c>
      <c r="H91" s="23" t="s">
        <v>12</v>
      </c>
      <c r="I91" s="23" t="s">
        <v>13</v>
      </c>
      <c r="J91" s="23" t="s">
        <v>14</v>
      </c>
      <c r="K91" s="23" t="s">
        <v>15</v>
      </c>
      <c r="L91" s="23" t="s">
        <v>16</v>
      </c>
      <c r="M91" s="23" t="s">
        <v>17</v>
      </c>
      <c r="N91" s="24" t="s">
        <v>18</v>
      </c>
    </row>
    <row r="92" spans="1:14" ht="16.5">
      <c r="A92" s="14" t="s">
        <v>55</v>
      </c>
      <c r="B92" s="50">
        <v>9796</v>
      </c>
      <c r="C92" s="50">
        <v>23028</v>
      </c>
      <c r="D92" s="50">
        <v>14129</v>
      </c>
      <c r="E92" s="50">
        <v>19173</v>
      </c>
      <c r="F92" s="50">
        <v>10347</v>
      </c>
      <c r="G92" s="50">
        <v>8700</v>
      </c>
      <c r="H92" s="50">
        <v>12289</v>
      </c>
      <c r="I92" s="50">
        <v>8854</v>
      </c>
      <c r="J92" s="50">
        <v>13791</v>
      </c>
      <c r="K92" s="50">
        <v>29303</v>
      </c>
      <c r="L92" s="50">
        <v>28563</v>
      </c>
      <c r="M92" s="50">
        <v>28358</v>
      </c>
      <c r="N92" s="25">
        <f>SUM(B92:M92)</f>
        <v>206331</v>
      </c>
    </row>
    <row r="93" spans="1:14" ht="16.5">
      <c r="A93" s="14" t="s">
        <v>74</v>
      </c>
      <c r="B93" s="50">
        <v>16409</v>
      </c>
      <c r="C93" s="50">
        <v>30195</v>
      </c>
      <c r="D93" s="50">
        <v>18378</v>
      </c>
      <c r="E93" s="50">
        <v>18882</v>
      </c>
      <c r="F93" s="50">
        <v>15932</v>
      </c>
      <c r="G93" s="50">
        <v>15337</v>
      </c>
      <c r="H93" s="50">
        <v>18354</v>
      </c>
      <c r="I93" s="50">
        <v>17033</v>
      </c>
      <c r="J93" s="50">
        <v>19527</v>
      </c>
      <c r="K93" s="50">
        <v>29212</v>
      </c>
      <c r="L93" s="50">
        <v>26167</v>
      </c>
      <c r="M93" s="50">
        <v>29574</v>
      </c>
      <c r="N93" s="25">
        <f aca="true" t="shared" si="20" ref="N93:N98">SUM(B93:M93)</f>
        <v>255000</v>
      </c>
    </row>
    <row r="94" spans="1:14" ht="16.5">
      <c r="A94" s="14" t="s">
        <v>57</v>
      </c>
      <c r="B94" s="50">
        <v>7811</v>
      </c>
      <c r="C94" s="50">
        <v>42191</v>
      </c>
      <c r="D94" s="50">
        <v>19512</v>
      </c>
      <c r="E94" s="50">
        <v>9380</v>
      </c>
      <c r="F94" s="50">
        <v>13272</v>
      </c>
      <c r="G94" s="50">
        <v>15707</v>
      </c>
      <c r="H94" s="50">
        <v>17599</v>
      </c>
      <c r="I94" s="50">
        <v>16409</v>
      </c>
      <c r="J94" s="50">
        <v>14555</v>
      </c>
      <c r="K94" s="50">
        <v>16906</v>
      </c>
      <c r="L94" s="50">
        <v>15493</v>
      </c>
      <c r="M94" s="50">
        <v>12756</v>
      </c>
      <c r="N94" s="25">
        <f t="shared" si="20"/>
        <v>201591</v>
      </c>
    </row>
    <row r="95" spans="1:14" ht="16.5">
      <c r="A95" s="14" t="s">
        <v>73</v>
      </c>
      <c r="B95" s="50">
        <v>35102</v>
      </c>
      <c r="C95" s="50">
        <v>55711</v>
      </c>
      <c r="D95" s="50">
        <v>28505</v>
      </c>
      <c r="E95" s="50">
        <v>29246</v>
      </c>
      <c r="F95" s="50">
        <v>21437</v>
      </c>
      <c r="G95" s="50">
        <v>37671</v>
      </c>
      <c r="H95" s="50">
        <v>25625</v>
      </c>
      <c r="I95" s="50">
        <v>21956</v>
      </c>
      <c r="J95" s="50">
        <v>25996</v>
      </c>
      <c r="K95" s="50">
        <v>30098</v>
      </c>
      <c r="L95" s="50">
        <v>32534</v>
      </c>
      <c r="M95" s="50">
        <v>27678</v>
      </c>
      <c r="N95" s="25">
        <f t="shared" si="20"/>
        <v>371559</v>
      </c>
    </row>
    <row r="96" spans="1:14" ht="16.5">
      <c r="A96" s="14" t="s">
        <v>59</v>
      </c>
      <c r="B96" s="50">
        <v>186603</v>
      </c>
      <c r="C96" s="50">
        <v>316622</v>
      </c>
      <c r="D96" s="50">
        <v>37150</v>
      </c>
      <c r="E96" s="50">
        <v>44095</v>
      </c>
      <c r="F96" s="50">
        <v>28510</v>
      </c>
      <c r="G96" s="50">
        <v>33532</v>
      </c>
      <c r="H96" s="50">
        <v>45758</v>
      </c>
      <c r="I96" s="50">
        <v>28574</v>
      </c>
      <c r="J96" s="50">
        <v>22843</v>
      </c>
      <c r="K96" s="50">
        <v>62765</v>
      </c>
      <c r="L96" s="50">
        <v>37123</v>
      </c>
      <c r="M96" s="50">
        <v>31751</v>
      </c>
      <c r="N96" s="25">
        <f t="shared" si="20"/>
        <v>875326</v>
      </c>
    </row>
    <row r="97" spans="1:14" ht="16.5">
      <c r="A97" s="18" t="s">
        <v>31</v>
      </c>
      <c r="B97" s="51">
        <v>124938</v>
      </c>
      <c r="C97" s="51">
        <v>154318</v>
      </c>
      <c r="D97" s="51">
        <v>69398</v>
      </c>
      <c r="E97" s="51">
        <v>62396</v>
      </c>
      <c r="F97" s="51">
        <v>33793</v>
      </c>
      <c r="G97" s="51">
        <v>27108</v>
      </c>
      <c r="H97" s="51">
        <v>5156</v>
      </c>
      <c r="I97" s="50">
        <v>10786</v>
      </c>
      <c r="J97" s="50">
        <v>18995</v>
      </c>
      <c r="K97" s="50">
        <v>45901</v>
      </c>
      <c r="L97" s="50">
        <v>64435</v>
      </c>
      <c r="M97" s="50">
        <v>35721</v>
      </c>
      <c r="N97" s="25">
        <f t="shared" si="20"/>
        <v>652945</v>
      </c>
    </row>
    <row r="98" spans="1:14" ht="16.5">
      <c r="A98" s="14" t="s">
        <v>19</v>
      </c>
      <c r="B98" s="50">
        <v>9212</v>
      </c>
      <c r="C98" s="50">
        <v>24239</v>
      </c>
      <c r="D98" s="50">
        <v>12519</v>
      </c>
      <c r="E98" s="50">
        <v>12426</v>
      </c>
      <c r="F98" s="50">
        <v>8805</v>
      </c>
      <c r="G98" s="50">
        <v>8751</v>
      </c>
      <c r="H98" s="50">
        <v>9003</v>
      </c>
      <c r="I98" s="50">
        <v>7509</v>
      </c>
      <c r="J98" s="50">
        <v>5805</v>
      </c>
      <c r="K98" s="50">
        <v>10438</v>
      </c>
      <c r="L98" s="50">
        <v>12130</v>
      </c>
      <c r="M98" s="50">
        <v>10254</v>
      </c>
      <c r="N98" s="25">
        <f t="shared" si="20"/>
        <v>131091</v>
      </c>
    </row>
    <row r="99" spans="1:14" ht="16.5">
      <c r="A99" s="14" t="s">
        <v>18</v>
      </c>
      <c r="B99" s="50">
        <f>SUM(B92:B98)</f>
        <v>389871</v>
      </c>
      <c r="C99" s="50">
        <f aca="true" t="shared" si="21" ref="C99:M99">SUM(C92:C98)</f>
        <v>646304</v>
      </c>
      <c r="D99" s="50">
        <f t="shared" si="21"/>
        <v>199591</v>
      </c>
      <c r="E99" s="50">
        <f t="shared" si="21"/>
        <v>195598</v>
      </c>
      <c r="F99" s="50">
        <f t="shared" si="21"/>
        <v>132096</v>
      </c>
      <c r="G99" s="50">
        <f t="shared" si="21"/>
        <v>146806</v>
      </c>
      <c r="H99" s="50">
        <f t="shared" si="21"/>
        <v>133784</v>
      </c>
      <c r="I99" s="50">
        <f t="shared" si="21"/>
        <v>111121</v>
      </c>
      <c r="J99" s="50">
        <f t="shared" si="21"/>
        <v>121512</v>
      </c>
      <c r="K99" s="50">
        <f t="shared" si="21"/>
        <v>224623</v>
      </c>
      <c r="L99" s="50">
        <f t="shared" si="21"/>
        <v>216445</v>
      </c>
      <c r="M99" s="50">
        <f t="shared" si="21"/>
        <v>176092</v>
      </c>
      <c r="N99" s="25">
        <f>SUM(B99:M99)</f>
        <v>2693843</v>
      </c>
    </row>
    <row r="100" spans="1:14" ht="16.5">
      <c r="A100" s="28" t="s">
        <v>63</v>
      </c>
      <c r="B100" s="27">
        <f aca="true" t="shared" si="22" ref="B100:M100">(B99-B88)/B88</f>
        <v>0.7883170496766203</v>
      </c>
      <c r="C100" s="27">
        <f t="shared" si="22"/>
        <v>4.482635177550431</v>
      </c>
      <c r="D100" s="27">
        <f t="shared" si="22"/>
        <v>0.9043125655948859</v>
      </c>
      <c r="E100" s="27">
        <f t="shared" si="22"/>
        <v>0.32172420550453756</v>
      </c>
      <c r="F100" s="27">
        <f t="shared" si="22"/>
        <v>0.2629042897979866</v>
      </c>
      <c r="G100" s="27">
        <f t="shared" si="22"/>
        <v>0.5855834449388689</v>
      </c>
      <c r="H100" s="27">
        <f t="shared" si="22"/>
        <v>-0.19812994485734836</v>
      </c>
      <c r="I100" s="27">
        <f t="shared" si="22"/>
        <v>-0.05805713316944986</v>
      </c>
      <c r="J100" s="27">
        <f t="shared" si="22"/>
        <v>-0.14052299139193233</v>
      </c>
      <c r="K100" s="27">
        <f t="shared" si="22"/>
        <v>0.23931982322466028</v>
      </c>
      <c r="L100" s="27">
        <f t="shared" si="22"/>
        <v>0.2560788774242969</v>
      </c>
      <c r="M100" s="27">
        <f t="shared" si="22"/>
        <v>-0.03494840219434534</v>
      </c>
      <c r="N100" s="26"/>
    </row>
    <row r="102" spans="1:14" ht="16.5">
      <c r="A102" s="13" t="s">
        <v>76</v>
      </c>
      <c r="B102" s="23" t="s">
        <v>6</v>
      </c>
      <c r="C102" s="23" t="s">
        <v>7</v>
      </c>
      <c r="D102" s="23" t="s">
        <v>8</v>
      </c>
      <c r="E102" s="23" t="s">
        <v>9</v>
      </c>
      <c r="F102" s="23" t="s">
        <v>10</v>
      </c>
      <c r="G102" s="23" t="s">
        <v>11</v>
      </c>
      <c r="H102" s="23" t="s">
        <v>12</v>
      </c>
      <c r="I102" s="23" t="s">
        <v>13</v>
      </c>
      <c r="J102" s="23" t="s">
        <v>14</v>
      </c>
      <c r="K102" s="23" t="s">
        <v>15</v>
      </c>
      <c r="L102" s="23" t="s">
        <v>16</v>
      </c>
      <c r="M102" s="23" t="s">
        <v>17</v>
      </c>
      <c r="N102" s="24" t="s">
        <v>18</v>
      </c>
    </row>
    <row r="103" spans="1:14" ht="16.5">
      <c r="A103" s="14" t="s">
        <v>55</v>
      </c>
      <c r="B103" s="53">
        <v>15309</v>
      </c>
      <c r="C103" s="53">
        <v>21495</v>
      </c>
      <c r="D103" s="53">
        <v>23865</v>
      </c>
      <c r="E103" s="53">
        <v>20357</v>
      </c>
      <c r="F103" s="53">
        <v>44100</v>
      </c>
      <c r="G103" s="54">
        <v>28359</v>
      </c>
      <c r="H103" s="54">
        <v>29195</v>
      </c>
      <c r="I103" s="53">
        <v>27019</v>
      </c>
      <c r="J103" s="55">
        <v>31757</v>
      </c>
      <c r="K103" s="55">
        <v>41068</v>
      </c>
      <c r="L103" s="49">
        <v>43317</v>
      </c>
      <c r="M103" s="49">
        <v>34279</v>
      </c>
      <c r="N103" s="48">
        <f>SUM(B103:M103)</f>
        <v>360120</v>
      </c>
    </row>
    <row r="104" spans="1:14" ht="16.5">
      <c r="A104" s="14" t="s">
        <v>72</v>
      </c>
      <c r="B104" s="53">
        <v>11688</v>
      </c>
      <c r="C104" s="53">
        <v>25973</v>
      </c>
      <c r="D104" s="53">
        <v>23003</v>
      </c>
      <c r="E104" s="53">
        <v>24148</v>
      </c>
      <c r="F104" s="53">
        <v>22665</v>
      </c>
      <c r="G104" s="54">
        <v>20760</v>
      </c>
      <c r="H104" s="54">
        <v>22236</v>
      </c>
      <c r="I104" s="53">
        <v>15369</v>
      </c>
      <c r="J104" s="55">
        <v>20732</v>
      </c>
      <c r="K104" s="55">
        <v>19819</v>
      </c>
      <c r="L104" s="49">
        <v>17977</v>
      </c>
      <c r="M104" s="49">
        <v>16478</v>
      </c>
      <c r="N104" s="48">
        <f aca="true" t="shared" si="23" ref="N104:N109">SUM(B104:M104)</f>
        <v>240848</v>
      </c>
    </row>
    <row r="105" spans="1:14" ht="16.5">
      <c r="A105" s="14" t="s">
        <v>57</v>
      </c>
      <c r="B105" s="53">
        <v>10195</v>
      </c>
      <c r="C105" s="53">
        <v>30210</v>
      </c>
      <c r="D105" s="53">
        <v>33025</v>
      </c>
      <c r="E105" s="53">
        <v>21871</v>
      </c>
      <c r="F105" s="53">
        <v>24424</v>
      </c>
      <c r="G105" s="54">
        <v>23032</v>
      </c>
      <c r="H105" s="54">
        <v>23086</v>
      </c>
      <c r="I105" s="53">
        <v>20582</v>
      </c>
      <c r="J105" s="55">
        <v>15716</v>
      </c>
      <c r="K105" s="55">
        <v>34645</v>
      </c>
      <c r="L105" s="49">
        <v>22907</v>
      </c>
      <c r="M105" s="49">
        <v>15049</v>
      </c>
      <c r="N105" s="48">
        <f t="shared" si="23"/>
        <v>274742</v>
      </c>
    </row>
    <row r="106" spans="1:14" ht="16.5">
      <c r="A106" s="14" t="s">
        <v>73</v>
      </c>
      <c r="B106" s="53">
        <v>32550</v>
      </c>
      <c r="C106" s="53">
        <v>40777</v>
      </c>
      <c r="D106" s="53">
        <v>31667</v>
      </c>
      <c r="E106" s="53">
        <v>29353</v>
      </c>
      <c r="F106" s="53">
        <v>31083</v>
      </c>
      <c r="G106" s="54">
        <v>26541</v>
      </c>
      <c r="H106" s="54">
        <v>24956</v>
      </c>
      <c r="I106" s="53">
        <v>23355</v>
      </c>
      <c r="J106" s="55">
        <v>30265</v>
      </c>
      <c r="K106" s="55">
        <v>31867</v>
      </c>
      <c r="L106" s="49">
        <v>33057</v>
      </c>
      <c r="M106" s="49">
        <v>21571</v>
      </c>
      <c r="N106" s="48">
        <f t="shared" si="23"/>
        <v>357042</v>
      </c>
    </row>
    <row r="107" spans="1:14" ht="16.5">
      <c r="A107" s="14" t="s">
        <v>59</v>
      </c>
      <c r="B107" s="53">
        <v>63459</v>
      </c>
      <c r="C107" s="53">
        <v>105513</v>
      </c>
      <c r="D107" s="53">
        <v>33307</v>
      </c>
      <c r="E107" s="53">
        <v>41018</v>
      </c>
      <c r="F107" s="53">
        <v>32019</v>
      </c>
      <c r="G107" s="54">
        <v>35070</v>
      </c>
      <c r="H107" s="54">
        <v>46505</v>
      </c>
      <c r="I107" s="53">
        <v>25200</v>
      </c>
      <c r="J107" s="55">
        <v>22213</v>
      </c>
      <c r="K107" s="55">
        <v>39772</v>
      </c>
      <c r="L107" s="49">
        <v>31979</v>
      </c>
      <c r="M107" s="49">
        <v>32237</v>
      </c>
      <c r="N107" s="48">
        <f t="shared" si="23"/>
        <v>508292</v>
      </c>
    </row>
    <row r="108" spans="1:14" ht="16.5">
      <c r="A108" s="18" t="s">
        <v>31</v>
      </c>
      <c r="B108" s="57">
        <v>102589</v>
      </c>
      <c r="C108" s="57">
        <v>94272</v>
      </c>
      <c r="D108" s="57">
        <v>71488</v>
      </c>
      <c r="E108" s="57">
        <v>80480</v>
      </c>
      <c r="F108" s="55">
        <v>79754</v>
      </c>
      <c r="G108" s="54">
        <v>53909</v>
      </c>
      <c r="H108" s="54">
        <v>53149</v>
      </c>
      <c r="I108" s="53">
        <v>26490</v>
      </c>
      <c r="J108" s="55">
        <v>38440</v>
      </c>
      <c r="K108" s="55">
        <v>47201</v>
      </c>
      <c r="L108" s="49">
        <v>63234</v>
      </c>
      <c r="M108" s="49">
        <v>82084</v>
      </c>
      <c r="N108" s="48">
        <f t="shared" si="23"/>
        <v>793090</v>
      </c>
    </row>
    <row r="109" spans="1:14" ht="16.5">
      <c r="A109" s="14" t="s">
        <v>19</v>
      </c>
      <c r="B109" s="53">
        <v>7642</v>
      </c>
      <c r="C109" s="53">
        <v>15733</v>
      </c>
      <c r="D109" s="53">
        <v>10352</v>
      </c>
      <c r="E109" s="53">
        <v>10142</v>
      </c>
      <c r="F109" s="53">
        <v>9223</v>
      </c>
      <c r="G109" s="54">
        <v>7706</v>
      </c>
      <c r="H109" s="54">
        <v>8392</v>
      </c>
      <c r="I109" s="53">
        <v>7030</v>
      </c>
      <c r="J109" s="55">
        <v>5369</v>
      </c>
      <c r="K109" s="55">
        <v>8815</v>
      </c>
      <c r="L109" s="49">
        <v>13924</v>
      </c>
      <c r="M109" s="49">
        <v>10334</v>
      </c>
      <c r="N109" s="48">
        <f t="shared" si="23"/>
        <v>114662</v>
      </c>
    </row>
    <row r="110" spans="1:14" ht="16.5">
      <c r="A110" s="14" t="s">
        <v>18</v>
      </c>
      <c r="B110" s="53">
        <f>SUM(B103:B109)</f>
        <v>243432</v>
      </c>
      <c r="C110" s="53">
        <f aca="true" t="shared" si="24" ref="C110:M110">SUM(C103:C109)</f>
        <v>333973</v>
      </c>
      <c r="D110" s="53">
        <f t="shared" si="24"/>
        <v>226707</v>
      </c>
      <c r="E110" s="53">
        <f t="shared" si="24"/>
        <v>227369</v>
      </c>
      <c r="F110" s="53">
        <f t="shared" si="24"/>
        <v>243268</v>
      </c>
      <c r="G110" s="53">
        <f t="shared" si="24"/>
        <v>195377</v>
      </c>
      <c r="H110" s="53">
        <f t="shared" si="24"/>
        <v>207519</v>
      </c>
      <c r="I110" s="53">
        <f t="shared" si="24"/>
        <v>145045</v>
      </c>
      <c r="J110" s="53">
        <f t="shared" si="24"/>
        <v>164492</v>
      </c>
      <c r="K110" s="53">
        <f t="shared" si="24"/>
        <v>223187</v>
      </c>
      <c r="L110" s="48">
        <f t="shared" si="24"/>
        <v>226395</v>
      </c>
      <c r="M110" s="48">
        <f t="shared" si="24"/>
        <v>212032</v>
      </c>
      <c r="N110" s="48">
        <f>SUM(B110:M110)</f>
        <v>2648796</v>
      </c>
    </row>
    <row r="111" spans="1:14" ht="16.5">
      <c r="A111" s="28" t="s">
        <v>63</v>
      </c>
      <c r="B111" s="27">
        <f aca="true" t="shared" si="25" ref="B111:M111">(B110-B99)/B99</f>
        <v>-0.37560885523673215</v>
      </c>
      <c r="C111" s="27">
        <f t="shared" si="25"/>
        <v>-0.4832571050155964</v>
      </c>
      <c r="D111" s="27">
        <f t="shared" si="25"/>
        <v>0.13585782926083842</v>
      </c>
      <c r="E111" s="27">
        <f t="shared" si="25"/>
        <v>0.16243008619720037</v>
      </c>
      <c r="F111" s="27">
        <f t="shared" si="25"/>
        <v>0.8416000484496124</v>
      </c>
      <c r="G111" s="27">
        <f t="shared" si="25"/>
        <v>0.3308516000708418</v>
      </c>
      <c r="H111" s="27">
        <f t="shared" si="25"/>
        <v>0.5511496143036536</v>
      </c>
      <c r="I111" s="27">
        <f t="shared" si="25"/>
        <v>0.3052888292941928</v>
      </c>
      <c r="J111" s="27">
        <f t="shared" si="25"/>
        <v>0.3537099216538284</v>
      </c>
      <c r="K111" s="27">
        <f t="shared" si="25"/>
        <v>-0.006392933938198671</v>
      </c>
      <c r="L111" s="27">
        <f t="shared" si="25"/>
        <v>0.045970107879599896</v>
      </c>
      <c r="M111" s="27">
        <f t="shared" si="25"/>
        <v>0.2040978579378961</v>
      </c>
      <c r="N111" s="26"/>
    </row>
    <row r="113" spans="1:14" ht="16.5">
      <c r="A113" s="13" t="s">
        <v>78</v>
      </c>
      <c r="B113" s="23" t="s">
        <v>6</v>
      </c>
      <c r="C113" s="23" t="s">
        <v>7</v>
      </c>
      <c r="D113" s="23" t="s">
        <v>8</v>
      </c>
      <c r="E113" s="23" t="s">
        <v>9</v>
      </c>
      <c r="F113" s="23" t="s">
        <v>10</v>
      </c>
      <c r="G113" s="23" t="s">
        <v>11</v>
      </c>
      <c r="H113" s="23" t="s">
        <v>12</v>
      </c>
      <c r="I113" s="23" t="s">
        <v>13</v>
      </c>
      <c r="J113" s="23" t="s">
        <v>14</v>
      </c>
      <c r="K113" s="23" t="s">
        <v>15</v>
      </c>
      <c r="L113" s="23" t="s">
        <v>16</v>
      </c>
      <c r="M113" s="23" t="s">
        <v>17</v>
      </c>
      <c r="N113" s="24" t="s">
        <v>18</v>
      </c>
    </row>
    <row r="114" spans="1:15" ht="16.5">
      <c r="A114" s="14" t="s">
        <v>55</v>
      </c>
      <c r="B114" s="53">
        <v>26700</v>
      </c>
      <c r="C114" s="43">
        <v>26959</v>
      </c>
      <c r="D114" s="60">
        <v>29498</v>
      </c>
      <c r="E114" s="44">
        <v>30102</v>
      </c>
      <c r="F114" s="43">
        <v>23467</v>
      </c>
      <c r="G114" s="45">
        <v>18844</v>
      </c>
      <c r="H114" s="45">
        <v>24850</v>
      </c>
      <c r="I114" s="43">
        <v>23958</v>
      </c>
      <c r="J114" s="43">
        <v>12740</v>
      </c>
      <c r="K114" s="43">
        <v>16556</v>
      </c>
      <c r="L114" s="49">
        <v>24263</v>
      </c>
      <c r="M114" s="56">
        <v>29013</v>
      </c>
      <c r="N114" s="48">
        <f>SUM(B114:M114)</f>
        <v>286950</v>
      </c>
      <c r="O114" s="114">
        <f>(N114-N103)/N103</f>
        <v>-0.20318227257580806</v>
      </c>
    </row>
    <row r="115" spans="1:15" ht="16.5">
      <c r="A115" s="14" t="s">
        <v>72</v>
      </c>
      <c r="B115" s="52">
        <v>15493</v>
      </c>
      <c r="C115" s="43">
        <v>12691</v>
      </c>
      <c r="D115" s="60">
        <v>18400</v>
      </c>
      <c r="E115" s="44">
        <v>11159</v>
      </c>
      <c r="F115" s="43">
        <v>10283</v>
      </c>
      <c r="G115" s="45">
        <v>9086</v>
      </c>
      <c r="H115" s="45">
        <v>13834</v>
      </c>
      <c r="I115" s="43">
        <v>9665</v>
      </c>
      <c r="J115" s="43">
        <v>7506</v>
      </c>
      <c r="K115" s="43">
        <v>9197</v>
      </c>
      <c r="L115" s="49">
        <v>9771</v>
      </c>
      <c r="M115" s="56">
        <v>15889</v>
      </c>
      <c r="N115" s="48">
        <f aca="true" t="shared" si="26" ref="N115:N120">SUM(B115:M115)</f>
        <v>142974</v>
      </c>
      <c r="O115" s="114">
        <f>(N115-N104)/N104</f>
        <v>-0.40637248389025443</v>
      </c>
    </row>
    <row r="116" spans="1:15" ht="16.5">
      <c r="A116" s="14" t="s">
        <v>57</v>
      </c>
      <c r="B116" s="52">
        <v>15077</v>
      </c>
      <c r="C116" s="43">
        <v>45513</v>
      </c>
      <c r="D116" s="60">
        <v>27632</v>
      </c>
      <c r="E116" s="44">
        <v>19106</v>
      </c>
      <c r="F116" s="43">
        <v>14395</v>
      </c>
      <c r="G116" s="45">
        <v>19010</v>
      </c>
      <c r="H116" s="45">
        <v>22208</v>
      </c>
      <c r="I116" s="43">
        <v>15985</v>
      </c>
      <c r="J116" s="43">
        <v>9109</v>
      </c>
      <c r="K116" s="43">
        <v>12210</v>
      </c>
      <c r="L116" s="49">
        <v>20821</v>
      </c>
      <c r="M116" s="56">
        <v>15258</v>
      </c>
      <c r="N116" s="48">
        <f t="shared" si="26"/>
        <v>236324</v>
      </c>
      <c r="O116" s="114">
        <f>(N106-N105)/N105</f>
        <v>0.2995537631668984</v>
      </c>
    </row>
    <row r="117" spans="1:15" ht="16.5">
      <c r="A117" s="14" t="s">
        <v>73</v>
      </c>
      <c r="B117" s="53">
        <v>42522</v>
      </c>
      <c r="C117" s="43">
        <v>38447</v>
      </c>
      <c r="D117" s="60">
        <v>28475</v>
      </c>
      <c r="E117" s="44">
        <v>28740</v>
      </c>
      <c r="F117" s="43">
        <v>29776</v>
      </c>
      <c r="G117" s="45">
        <v>24394</v>
      </c>
      <c r="H117" s="45">
        <v>20097</v>
      </c>
      <c r="I117" s="43">
        <v>16217</v>
      </c>
      <c r="J117" s="43">
        <v>16252</v>
      </c>
      <c r="K117" s="43">
        <v>21035</v>
      </c>
      <c r="L117" s="49">
        <v>24103</v>
      </c>
      <c r="M117" s="56">
        <v>22080</v>
      </c>
      <c r="N117" s="48">
        <f t="shared" si="26"/>
        <v>312138</v>
      </c>
      <c r="O117" s="114">
        <f>(N117-N106)/N106</f>
        <v>-0.12576671652074545</v>
      </c>
    </row>
    <row r="118" spans="1:15" ht="16.5">
      <c r="A118" s="14" t="s">
        <v>59</v>
      </c>
      <c r="B118" s="52">
        <v>37349</v>
      </c>
      <c r="C118" s="43">
        <v>80134</v>
      </c>
      <c r="D118" s="60">
        <v>27735</v>
      </c>
      <c r="E118" s="44">
        <v>29579</v>
      </c>
      <c r="F118" s="43">
        <v>22567</v>
      </c>
      <c r="G118" s="45">
        <v>27820</v>
      </c>
      <c r="H118" s="45">
        <v>24946</v>
      </c>
      <c r="I118" s="43">
        <v>16689</v>
      </c>
      <c r="J118" s="43">
        <v>10591</v>
      </c>
      <c r="K118" s="43">
        <v>11508</v>
      </c>
      <c r="L118" s="49">
        <v>21158</v>
      </c>
      <c r="M118" s="56">
        <v>19393</v>
      </c>
      <c r="N118" s="48">
        <f t="shared" si="26"/>
        <v>329469</v>
      </c>
      <c r="O118" s="114">
        <f>(N118-N107)/N107</f>
        <v>-0.3518115571364491</v>
      </c>
    </row>
    <row r="119" spans="1:15" ht="16.5">
      <c r="A119" s="18" t="s">
        <v>31</v>
      </c>
      <c r="B119" s="51">
        <v>155876</v>
      </c>
      <c r="C119" s="46">
        <v>121321</v>
      </c>
      <c r="D119" s="60">
        <v>73201</v>
      </c>
      <c r="E119" s="47">
        <v>49631</v>
      </c>
      <c r="F119" s="55">
        <v>43070</v>
      </c>
      <c r="G119" s="45">
        <v>45622</v>
      </c>
      <c r="H119" s="45">
        <v>45405</v>
      </c>
      <c r="I119" s="43">
        <v>42337</v>
      </c>
      <c r="J119" s="43">
        <v>44253</v>
      </c>
      <c r="K119" s="43">
        <v>61172</v>
      </c>
      <c r="L119" s="49">
        <v>66917</v>
      </c>
      <c r="M119" s="56">
        <v>122824</v>
      </c>
      <c r="N119" s="48">
        <f t="shared" si="26"/>
        <v>871629</v>
      </c>
      <c r="O119" s="114">
        <f>(N119-N108)/N108</f>
        <v>0.09902911397193256</v>
      </c>
    </row>
    <row r="120" spans="1:15" ht="16.5">
      <c r="A120" s="14" t="s">
        <v>19</v>
      </c>
      <c r="B120" s="52">
        <v>7980</v>
      </c>
      <c r="C120" s="43">
        <v>19551</v>
      </c>
      <c r="D120" s="53">
        <v>9473</v>
      </c>
      <c r="E120" s="53">
        <v>13687</v>
      </c>
      <c r="F120" s="53">
        <v>8189</v>
      </c>
      <c r="G120" s="45">
        <v>5298</v>
      </c>
      <c r="H120" s="45">
        <v>7841</v>
      </c>
      <c r="I120" s="43">
        <v>7594</v>
      </c>
      <c r="J120" s="43">
        <v>1706</v>
      </c>
      <c r="K120" s="43">
        <v>2935</v>
      </c>
      <c r="L120" s="49">
        <v>7165</v>
      </c>
      <c r="M120" s="56">
        <v>6977</v>
      </c>
      <c r="N120" s="48">
        <f t="shared" si="26"/>
        <v>98396</v>
      </c>
      <c r="O120" s="114">
        <f>(N120-N109)/N109</f>
        <v>-0.141860424552162</v>
      </c>
    </row>
    <row r="121" spans="1:15" ht="16.5">
      <c r="A121" s="14" t="s">
        <v>18</v>
      </c>
      <c r="B121" s="48">
        <f aca="true" t="shared" si="27" ref="B121:M121">SUM(B114:B120)</f>
        <v>300997</v>
      </c>
      <c r="C121" s="48">
        <f t="shared" si="27"/>
        <v>344616</v>
      </c>
      <c r="D121" s="48">
        <f t="shared" si="27"/>
        <v>214414</v>
      </c>
      <c r="E121" s="48">
        <f t="shared" si="27"/>
        <v>182004</v>
      </c>
      <c r="F121" s="48">
        <f t="shared" si="27"/>
        <v>151747</v>
      </c>
      <c r="G121" s="48">
        <f t="shared" si="27"/>
        <v>150074</v>
      </c>
      <c r="H121" s="48">
        <f t="shared" si="27"/>
        <v>159181</v>
      </c>
      <c r="I121" s="48">
        <f t="shared" si="27"/>
        <v>132445</v>
      </c>
      <c r="J121" s="48">
        <f t="shared" si="27"/>
        <v>102157</v>
      </c>
      <c r="K121" s="48">
        <f t="shared" si="27"/>
        <v>134613</v>
      </c>
      <c r="L121" s="48">
        <f t="shared" si="27"/>
        <v>174198</v>
      </c>
      <c r="M121" s="53">
        <f t="shared" si="27"/>
        <v>231434</v>
      </c>
      <c r="N121" s="48">
        <f>SUM(B121:M121)</f>
        <v>2277880</v>
      </c>
      <c r="O121" s="114"/>
    </row>
    <row r="122" spans="1:14" ht="16.5">
      <c r="A122" s="28" t="s">
        <v>63</v>
      </c>
      <c r="B122" s="27">
        <f aca="true" t="shared" si="28" ref="B122:M122">(B121-B110)/B110</f>
        <v>0.2364726083670183</v>
      </c>
      <c r="C122" s="27">
        <f t="shared" si="28"/>
        <v>0.03186784560428538</v>
      </c>
      <c r="D122" s="27">
        <f t="shared" si="28"/>
        <v>-0.05422417481595187</v>
      </c>
      <c r="E122" s="27">
        <f t="shared" si="28"/>
        <v>-0.1995214826999283</v>
      </c>
      <c r="F122" s="27">
        <f t="shared" si="28"/>
        <v>-0.3762147097028791</v>
      </c>
      <c r="G122" s="27">
        <f t="shared" si="28"/>
        <v>-0.23187478567078007</v>
      </c>
      <c r="H122" s="27">
        <f t="shared" si="28"/>
        <v>-0.23293288807289936</v>
      </c>
      <c r="I122" s="27">
        <f t="shared" si="28"/>
        <v>-0.08686959219552552</v>
      </c>
      <c r="J122" s="27">
        <f t="shared" si="28"/>
        <v>-0.3789545996157868</v>
      </c>
      <c r="K122" s="27">
        <f t="shared" si="28"/>
        <v>-0.3968600321703325</v>
      </c>
      <c r="L122" s="27">
        <f t="shared" si="28"/>
        <v>-0.2305572119525608</v>
      </c>
      <c r="M122" s="27">
        <f t="shared" si="28"/>
        <v>0.09150505584062783</v>
      </c>
      <c r="N122" s="61">
        <f>(N121-N110)/N110</f>
        <v>-0.14003192393827232</v>
      </c>
    </row>
    <row r="124" spans="1:14" ht="16.5">
      <c r="A124" s="13" t="s">
        <v>79</v>
      </c>
      <c r="B124" s="23" t="s">
        <v>6</v>
      </c>
      <c r="C124" s="23" t="s">
        <v>7</v>
      </c>
      <c r="D124" s="23" t="s">
        <v>8</v>
      </c>
      <c r="E124" s="23" t="s">
        <v>9</v>
      </c>
      <c r="F124" s="23" t="s">
        <v>10</v>
      </c>
      <c r="G124" s="23" t="s">
        <v>11</v>
      </c>
      <c r="H124" s="23" t="s">
        <v>12</v>
      </c>
      <c r="I124" s="23" t="s">
        <v>13</v>
      </c>
      <c r="J124" s="23" t="s">
        <v>14</v>
      </c>
      <c r="K124" s="23" t="s">
        <v>15</v>
      </c>
      <c r="L124" s="23" t="s">
        <v>16</v>
      </c>
      <c r="M124" s="23" t="s">
        <v>17</v>
      </c>
      <c r="N124" s="24" t="s">
        <v>18</v>
      </c>
    </row>
    <row r="125" spans="1:15" ht="16.5">
      <c r="A125" s="14" t="s">
        <v>55</v>
      </c>
      <c r="B125" s="53">
        <v>29144</v>
      </c>
      <c r="C125" s="43">
        <v>29465</v>
      </c>
      <c r="D125" s="60">
        <v>24872</v>
      </c>
      <c r="E125" s="44">
        <v>24249</v>
      </c>
      <c r="F125" s="43">
        <v>21098</v>
      </c>
      <c r="G125" s="45">
        <v>28914</v>
      </c>
      <c r="H125" s="45">
        <v>22715</v>
      </c>
      <c r="I125" s="43">
        <v>18854</v>
      </c>
      <c r="J125" s="43">
        <v>23365</v>
      </c>
      <c r="K125" s="43">
        <v>42148</v>
      </c>
      <c r="L125" s="49">
        <v>37342</v>
      </c>
      <c r="M125" s="56">
        <v>36443</v>
      </c>
      <c r="N125" s="48">
        <f>SUM(B125:M125)</f>
        <v>338609</v>
      </c>
      <c r="O125" s="114">
        <f aca="true" t="shared" si="29" ref="O125:O131">(N125-N114)/N114</f>
        <v>0.180027879421502</v>
      </c>
    </row>
    <row r="126" spans="1:15" ht="16.5">
      <c r="A126" s="14" t="s">
        <v>72</v>
      </c>
      <c r="B126" s="52">
        <v>9213</v>
      </c>
      <c r="C126" s="43">
        <v>16796</v>
      </c>
      <c r="D126" s="60">
        <v>12517</v>
      </c>
      <c r="E126" s="44">
        <v>12366</v>
      </c>
      <c r="F126" s="43">
        <v>10819</v>
      </c>
      <c r="G126" s="45">
        <v>11153</v>
      </c>
      <c r="H126" s="45">
        <v>12196</v>
      </c>
      <c r="I126" s="43">
        <v>14077</v>
      </c>
      <c r="J126" s="43">
        <v>13149</v>
      </c>
      <c r="K126" s="43">
        <v>15740</v>
      </c>
      <c r="L126" s="49">
        <v>17167</v>
      </c>
      <c r="M126" s="56">
        <v>23651</v>
      </c>
      <c r="N126" s="48">
        <f aca="true" t="shared" si="30" ref="N126:N131">SUM(B126:M126)</f>
        <v>168844</v>
      </c>
      <c r="O126" s="114">
        <f t="shared" si="29"/>
        <v>0.18094198945262774</v>
      </c>
    </row>
    <row r="127" spans="1:15" ht="16.5">
      <c r="A127" s="14" t="s">
        <v>57</v>
      </c>
      <c r="B127" s="52">
        <v>8968</v>
      </c>
      <c r="C127" s="43">
        <v>22677</v>
      </c>
      <c r="D127" s="60">
        <v>17166</v>
      </c>
      <c r="E127" s="44">
        <v>17473</v>
      </c>
      <c r="F127" s="43">
        <v>18615</v>
      </c>
      <c r="G127" s="45">
        <v>17978</v>
      </c>
      <c r="H127" s="45">
        <v>22782</v>
      </c>
      <c r="I127" s="43">
        <v>19904</v>
      </c>
      <c r="J127" s="43">
        <v>12972</v>
      </c>
      <c r="K127" s="43">
        <v>17990</v>
      </c>
      <c r="L127" s="49">
        <v>25460</v>
      </c>
      <c r="M127" s="56">
        <v>24247</v>
      </c>
      <c r="N127" s="48">
        <f t="shared" si="30"/>
        <v>226232</v>
      </c>
      <c r="O127" s="114">
        <f t="shared" si="29"/>
        <v>-0.04270408422335438</v>
      </c>
    </row>
    <row r="128" spans="1:15" ht="16.5">
      <c r="A128" s="14" t="s">
        <v>73</v>
      </c>
      <c r="B128" s="53">
        <v>25295</v>
      </c>
      <c r="C128" s="43">
        <v>28377</v>
      </c>
      <c r="D128" s="60">
        <v>21925</v>
      </c>
      <c r="E128" s="44">
        <v>27164</v>
      </c>
      <c r="F128" s="43">
        <v>17978</v>
      </c>
      <c r="G128" s="45">
        <v>17978</v>
      </c>
      <c r="H128" s="45">
        <v>20976</v>
      </c>
      <c r="I128" s="43">
        <v>24095</v>
      </c>
      <c r="J128" s="43">
        <v>22470</v>
      </c>
      <c r="K128" s="43">
        <v>30860</v>
      </c>
      <c r="L128" s="49">
        <v>31435</v>
      </c>
      <c r="M128" s="56">
        <v>36020</v>
      </c>
      <c r="N128" s="48">
        <f t="shared" si="30"/>
        <v>304573</v>
      </c>
      <c r="O128" s="114">
        <f t="shared" si="29"/>
        <v>-0.024236075069360347</v>
      </c>
    </row>
    <row r="129" spans="1:15" ht="16.5">
      <c r="A129" s="14" t="s">
        <v>59</v>
      </c>
      <c r="B129" s="52">
        <v>17175</v>
      </c>
      <c r="C129" s="43">
        <v>47439</v>
      </c>
      <c r="D129" s="60">
        <v>22345</v>
      </c>
      <c r="E129" s="44">
        <v>31513</v>
      </c>
      <c r="F129" s="43">
        <v>26333</v>
      </c>
      <c r="G129" s="45">
        <v>23653</v>
      </c>
      <c r="H129" s="45">
        <v>29095</v>
      </c>
      <c r="I129" s="43">
        <v>38218</v>
      </c>
      <c r="J129" s="43">
        <v>19406</v>
      </c>
      <c r="K129" s="43">
        <v>31697</v>
      </c>
      <c r="L129" s="49">
        <v>35164</v>
      </c>
      <c r="M129" s="56">
        <v>32627</v>
      </c>
      <c r="N129" s="48">
        <f t="shared" si="30"/>
        <v>354665</v>
      </c>
      <c r="O129" s="114">
        <f t="shared" si="29"/>
        <v>0.07647456968637413</v>
      </c>
    </row>
    <row r="130" spans="1:15" ht="16.5">
      <c r="A130" s="18" t="s">
        <v>31</v>
      </c>
      <c r="B130" s="51">
        <v>131056</v>
      </c>
      <c r="C130" s="46">
        <v>184053</v>
      </c>
      <c r="D130" s="60">
        <v>168308</v>
      </c>
      <c r="E130" s="47">
        <v>45631</v>
      </c>
      <c r="F130" s="55">
        <v>96268</v>
      </c>
      <c r="G130" s="45">
        <v>100612</v>
      </c>
      <c r="H130" s="45">
        <v>103955</v>
      </c>
      <c r="I130" s="43">
        <v>109458</v>
      </c>
      <c r="J130" s="43">
        <v>107601</v>
      </c>
      <c r="K130" s="43">
        <v>139614</v>
      </c>
      <c r="L130" s="49">
        <v>109132</v>
      </c>
      <c r="M130" s="56">
        <v>119714</v>
      </c>
      <c r="N130" s="48">
        <f t="shared" si="30"/>
        <v>1415402</v>
      </c>
      <c r="O130" s="114">
        <f t="shared" si="29"/>
        <v>0.6238583158660393</v>
      </c>
    </row>
    <row r="131" spans="1:15" ht="16.5">
      <c r="A131" s="14" t="s">
        <v>19</v>
      </c>
      <c r="B131" s="52">
        <v>6843</v>
      </c>
      <c r="C131" s="43">
        <v>25596</v>
      </c>
      <c r="D131" s="53">
        <v>9099</v>
      </c>
      <c r="E131" s="53">
        <v>13373</v>
      </c>
      <c r="F131" s="53">
        <v>10139</v>
      </c>
      <c r="G131" s="45">
        <v>5342</v>
      </c>
      <c r="H131" s="45">
        <v>8625</v>
      </c>
      <c r="I131" s="43">
        <v>7382</v>
      </c>
      <c r="J131" s="43">
        <v>4278</v>
      </c>
      <c r="K131" s="43">
        <v>10555</v>
      </c>
      <c r="L131" s="49">
        <v>11069</v>
      </c>
      <c r="M131" s="56">
        <v>11457</v>
      </c>
      <c r="N131" s="48">
        <f t="shared" si="30"/>
        <v>123758</v>
      </c>
      <c r="O131" s="114">
        <f t="shared" si="29"/>
        <v>0.25775438025936015</v>
      </c>
    </row>
    <row r="132" spans="1:15" ht="16.5">
      <c r="A132" s="14" t="s">
        <v>18</v>
      </c>
      <c r="B132" s="48">
        <v>227694</v>
      </c>
      <c r="C132" s="48">
        <f aca="true" t="shared" si="31" ref="C132:K132">SUM(C125:C131)</f>
        <v>354403</v>
      </c>
      <c r="D132" s="48">
        <f t="shared" si="31"/>
        <v>276232</v>
      </c>
      <c r="E132" s="48">
        <f t="shared" si="31"/>
        <v>171769</v>
      </c>
      <c r="F132" s="48">
        <f t="shared" si="31"/>
        <v>201250</v>
      </c>
      <c r="G132" s="48">
        <f t="shared" si="31"/>
        <v>205630</v>
      </c>
      <c r="H132" s="48">
        <f t="shared" si="31"/>
        <v>220344</v>
      </c>
      <c r="I132" s="48">
        <f t="shared" si="31"/>
        <v>231988</v>
      </c>
      <c r="J132" s="48">
        <f t="shared" si="31"/>
        <v>203241</v>
      </c>
      <c r="K132" s="48">
        <f t="shared" si="31"/>
        <v>288604</v>
      </c>
      <c r="L132" s="48">
        <f>SUM(L125:L131)</f>
        <v>266769</v>
      </c>
      <c r="M132" s="53">
        <v>284159</v>
      </c>
      <c r="N132" s="48">
        <f>SUM(B132:M132)</f>
        <v>2932083</v>
      </c>
      <c r="O132" s="114"/>
    </row>
    <row r="133" spans="1:14" ht="16.5">
      <c r="A133" s="28" t="s">
        <v>63</v>
      </c>
      <c r="B133" s="27">
        <f aca="true" t="shared" si="32" ref="B133:M133">(B132-B121)/B121</f>
        <v>-0.24353398871085094</v>
      </c>
      <c r="C133" s="27">
        <f t="shared" si="32"/>
        <v>0.02839972607191773</v>
      </c>
      <c r="D133" s="27">
        <f t="shared" si="32"/>
        <v>0.28831139757665075</v>
      </c>
      <c r="E133" s="27">
        <f t="shared" si="32"/>
        <v>-0.056235027801586776</v>
      </c>
      <c r="F133" s="27">
        <f t="shared" si="32"/>
        <v>0.3262206172115429</v>
      </c>
      <c r="G133" s="27">
        <f t="shared" si="32"/>
        <v>0.3701907059184136</v>
      </c>
      <c r="H133" s="27">
        <f t="shared" si="32"/>
        <v>0.38423555575100043</v>
      </c>
      <c r="I133" s="27">
        <f t="shared" si="32"/>
        <v>0.7515799010910189</v>
      </c>
      <c r="J133" s="27">
        <f t="shared" si="32"/>
        <v>0.9894965592176748</v>
      </c>
      <c r="K133" s="27">
        <f t="shared" si="32"/>
        <v>1.1439534071746413</v>
      </c>
      <c r="L133" s="27">
        <f t="shared" si="32"/>
        <v>0.5314125305686632</v>
      </c>
      <c r="M133" s="27">
        <f t="shared" si="32"/>
        <v>0.2278187301779341</v>
      </c>
      <c r="N133" s="61">
        <f>(N132-N121)/N121</f>
        <v>0.2871981842766081</v>
      </c>
    </row>
    <row r="135" spans="1:15" ht="16.5">
      <c r="A135" s="13" t="s">
        <v>83</v>
      </c>
      <c r="B135" s="23" t="s">
        <v>6</v>
      </c>
      <c r="C135" s="23" t="s">
        <v>7</v>
      </c>
      <c r="D135" s="23" t="s">
        <v>8</v>
      </c>
      <c r="E135" s="23" t="s">
        <v>9</v>
      </c>
      <c r="F135" s="23" t="s">
        <v>10</v>
      </c>
      <c r="G135" s="23" t="s">
        <v>11</v>
      </c>
      <c r="H135" s="23" t="s">
        <v>12</v>
      </c>
      <c r="I135" s="23" t="s">
        <v>13</v>
      </c>
      <c r="J135" s="23" t="s">
        <v>14</v>
      </c>
      <c r="K135" s="23" t="s">
        <v>15</v>
      </c>
      <c r="L135" s="23" t="s">
        <v>16</v>
      </c>
      <c r="M135" s="23" t="s">
        <v>17</v>
      </c>
      <c r="N135" s="24" t="s">
        <v>18</v>
      </c>
      <c r="O135" s="105" t="s">
        <v>87</v>
      </c>
    </row>
    <row r="136" spans="1:15" ht="16.5">
      <c r="A136" s="14" t="s">
        <v>55</v>
      </c>
      <c r="B136" s="49">
        <v>28549</v>
      </c>
      <c r="C136" s="49">
        <v>28849</v>
      </c>
      <c r="D136" s="49">
        <v>29376</v>
      </c>
      <c r="E136" s="49">
        <v>30810</v>
      </c>
      <c r="F136" s="49">
        <v>22196</v>
      </c>
      <c r="G136" s="49">
        <v>21832</v>
      </c>
      <c r="H136" s="49">
        <v>22260</v>
      </c>
      <c r="I136" s="49">
        <v>22104</v>
      </c>
      <c r="J136" s="49">
        <v>24305</v>
      </c>
      <c r="K136" s="49">
        <v>38496</v>
      </c>
      <c r="L136" s="49">
        <v>35361</v>
      </c>
      <c r="M136" s="49">
        <v>34992</v>
      </c>
      <c r="N136" s="48">
        <f aca="true" t="shared" si="33" ref="N136:N142">SUM(B136:M136)</f>
        <v>339130</v>
      </c>
      <c r="O136" s="103">
        <f aca="true" t="shared" si="34" ref="O136:O143">(N136-N125)/N125</f>
        <v>0.0015386478209380142</v>
      </c>
    </row>
    <row r="137" spans="1:15" ht="16.5">
      <c r="A137" s="14" t="s">
        <v>72</v>
      </c>
      <c r="B137" s="49">
        <v>18302</v>
      </c>
      <c r="C137" s="49">
        <v>31798</v>
      </c>
      <c r="D137" s="49">
        <v>24042</v>
      </c>
      <c r="E137" s="49">
        <v>21751</v>
      </c>
      <c r="F137" s="49">
        <v>20910</v>
      </c>
      <c r="G137" s="49">
        <v>19387</v>
      </c>
      <c r="H137" s="49">
        <v>27385</v>
      </c>
      <c r="I137" s="91">
        <v>27844</v>
      </c>
      <c r="J137" s="49">
        <v>21467</v>
      </c>
      <c r="K137" s="49">
        <v>24544</v>
      </c>
      <c r="L137" s="49">
        <v>23659</v>
      </c>
      <c r="M137" s="49">
        <v>37802</v>
      </c>
      <c r="N137" s="48">
        <f t="shared" si="33"/>
        <v>298891</v>
      </c>
      <c r="O137" s="104">
        <f t="shared" si="34"/>
        <v>0.7702198479069436</v>
      </c>
    </row>
    <row r="138" spans="1:15" ht="16.5">
      <c r="A138" s="14" t="s">
        <v>57</v>
      </c>
      <c r="B138" s="107">
        <v>16981</v>
      </c>
      <c r="C138" s="107">
        <v>21290</v>
      </c>
      <c r="D138" s="107">
        <v>18697</v>
      </c>
      <c r="E138" s="107">
        <v>25132</v>
      </c>
      <c r="F138" s="107">
        <v>33129</v>
      </c>
      <c r="G138" s="108">
        <v>21723</v>
      </c>
      <c r="H138" s="107">
        <v>28391</v>
      </c>
      <c r="I138" s="109">
        <v>27943</v>
      </c>
      <c r="J138" s="110">
        <v>20812</v>
      </c>
      <c r="K138" s="107">
        <v>22986</v>
      </c>
      <c r="L138" s="107">
        <v>21800</v>
      </c>
      <c r="M138" s="107">
        <v>37517</v>
      </c>
      <c r="N138" s="111">
        <f t="shared" si="33"/>
        <v>296401</v>
      </c>
      <c r="O138" s="104">
        <f t="shared" si="34"/>
        <v>0.31016390254252274</v>
      </c>
    </row>
    <row r="139" spans="1:15" ht="16.5">
      <c r="A139" s="14" t="s">
        <v>73</v>
      </c>
      <c r="B139" s="49">
        <v>44925</v>
      </c>
      <c r="C139" s="49">
        <v>34418</v>
      </c>
      <c r="D139" s="49">
        <v>29667</v>
      </c>
      <c r="E139" s="49">
        <v>38277</v>
      </c>
      <c r="F139" s="49">
        <v>41176</v>
      </c>
      <c r="G139" s="49">
        <v>21469</v>
      </c>
      <c r="H139" s="49">
        <v>26602</v>
      </c>
      <c r="I139" s="49">
        <v>26187</v>
      </c>
      <c r="J139" s="49">
        <v>32302</v>
      </c>
      <c r="K139" s="49">
        <v>35904</v>
      </c>
      <c r="L139" s="49">
        <v>31860</v>
      </c>
      <c r="M139" s="49">
        <v>30753</v>
      </c>
      <c r="N139" s="48">
        <f t="shared" si="33"/>
        <v>393540</v>
      </c>
      <c r="O139" s="104">
        <f t="shared" si="34"/>
        <v>0.2921040276058613</v>
      </c>
    </row>
    <row r="140" spans="1:15" ht="16.5">
      <c r="A140" s="14" t="s">
        <v>59</v>
      </c>
      <c r="B140" s="49">
        <v>47939</v>
      </c>
      <c r="C140" s="49">
        <v>42399</v>
      </c>
      <c r="D140" s="49">
        <v>28104</v>
      </c>
      <c r="E140" s="49">
        <v>37323</v>
      </c>
      <c r="F140" s="49">
        <v>26603</v>
      </c>
      <c r="G140" s="49">
        <v>25930</v>
      </c>
      <c r="H140" s="49">
        <v>18439</v>
      </c>
      <c r="I140" s="49">
        <v>19072</v>
      </c>
      <c r="J140" s="49">
        <v>12725</v>
      </c>
      <c r="K140" s="49">
        <v>43742</v>
      </c>
      <c r="L140" s="49">
        <v>28804</v>
      </c>
      <c r="M140" s="49">
        <v>27938</v>
      </c>
      <c r="N140" s="48">
        <f t="shared" si="33"/>
        <v>359018</v>
      </c>
      <c r="O140" s="104">
        <f t="shared" si="34"/>
        <v>0.012273553917076678</v>
      </c>
    </row>
    <row r="141" spans="1:15" ht="16.5">
      <c r="A141" s="18" t="s">
        <v>31</v>
      </c>
      <c r="B141" s="49">
        <v>112118</v>
      </c>
      <c r="C141" s="92">
        <v>132938</v>
      </c>
      <c r="D141" s="49">
        <v>97072</v>
      </c>
      <c r="E141" s="49">
        <v>75327</v>
      </c>
      <c r="F141" s="49">
        <v>68054</v>
      </c>
      <c r="G141" s="49">
        <v>66332</v>
      </c>
      <c r="H141" s="49">
        <v>81741</v>
      </c>
      <c r="I141" s="49">
        <v>86292</v>
      </c>
      <c r="J141" s="49">
        <v>92028</v>
      </c>
      <c r="K141" s="49">
        <v>153798</v>
      </c>
      <c r="L141" s="49">
        <v>153084</v>
      </c>
      <c r="M141" s="49">
        <v>191361</v>
      </c>
      <c r="N141" s="48">
        <f t="shared" si="33"/>
        <v>1310145</v>
      </c>
      <c r="O141" s="104">
        <f t="shared" si="34"/>
        <v>-0.07436544529398716</v>
      </c>
    </row>
    <row r="142" spans="1:15" ht="16.5">
      <c r="A142" s="14" t="s">
        <v>19</v>
      </c>
      <c r="B142" s="49">
        <v>18223</v>
      </c>
      <c r="C142" s="49">
        <v>12935</v>
      </c>
      <c r="D142" s="49">
        <v>12348</v>
      </c>
      <c r="E142" s="49">
        <v>13156</v>
      </c>
      <c r="F142" s="49">
        <v>8253</v>
      </c>
      <c r="G142" s="49">
        <v>6907</v>
      </c>
      <c r="H142" s="49">
        <v>7721</v>
      </c>
      <c r="I142" s="49">
        <v>8477</v>
      </c>
      <c r="J142" s="49">
        <v>5476</v>
      </c>
      <c r="K142" s="49">
        <v>13504</v>
      </c>
      <c r="L142" s="49">
        <v>13701</v>
      </c>
      <c r="M142" s="49">
        <v>10310</v>
      </c>
      <c r="N142" s="48">
        <f t="shared" si="33"/>
        <v>131011</v>
      </c>
      <c r="O142" s="104">
        <f t="shared" si="34"/>
        <v>0.05860631231920361</v>
      </c>
    </row>
    <row r="143" spans="1:15" ht="16.5">
      <c r="A143" s="14" t="s">
        <v>18</v>
      </c>
      <c r="B143" s="48">
        <f aca="true" t="shared" si="35" ref="B143:N143">SUM(B136:B142)</f>
        <v>287037</v>
      </c>
      <c r="C143" s="48">
        <f t="shared" si="35"/>
        <v>304627</v>
      </c>
      <c r="D143" s="48">
        <f t="shared" si="35"/>
        <v>239306</v>
      </c>
      <c r="E143" s="48">
        <f t="shared" si="35"/>
        <v>241776</v>
      </c>
      <c r="F143" s="48">
        <f t="shared" si="35"/>
        <v>220321</v>
      </c>
      <c r="G143" s="48">
        <f t="shared" si="35"/>
        <v>183580</v>
      </c>
      <c r="H143" s="48">
        <f t="shared" si="35"/>
        <v>212539</v>
      </c>
      <c r="I143" s="48">
        <f t="shared" si="35"/>
        <v>217919</v>
      </c>
      <c r="J143" s="48">
        <f t="shared" si="35"/>
        <v>209115</v>
      </c>
      <c r="K143" s="48">
        <f t="shared" si="35"/>
        <v>332974</v>
      </c>
      <c r="L143" s="48">
        <f t="shared" si="35"/>
        <v>308269</v>
      </c>
      <c r="M143" s="53">
        <f t="shared" si="35"/>
        <v>370673</v>
      </c>
      <c r="N143" s="48">
        <f t="shared" si="35"/>
        <v>3128136</v>
      </c>
      <c r="O143" s="104">
        <f t="shared" si="34"/>
        <v>0.06686475110015644</v>
      </c>
    </row>
    <row r="144" spans="1:14" ht="16.5">
      <c r="A144" s="28" t="s">
        <v>63</v>
      </c>
      <c r="B144" s="27">
        <f aca="true" t="shared" si="36" ref="B144:N144">(B143-B132)/B132</f>
        <v>0.2606261034546365</v>
      </c>
      <c r="C144" s="27">
        <f t="shared" si="36"/>
        <v>-0.14045027835543153</v>
      </c>
      <c r="D144" s="27">
        <f t="shared" si="36"/>
        <v>-0.13367748848793767</v>
      </c>
      <c r="E144" s="27">
        <f t="shared" si="36"/>
        <v>0.407564810879728</v>
      </c>
      <c r="F144" s="27">
        <f t="shared" si="36"/>
        <v>0.09476273291925466</v>
      </c>
      <c r="G144" s="27">
        <f t="shared" si="36"/>
        <v>-0.10723143510188202</v>
      </c>
      <c r="H144" s="27">
        <f t="shared" si="36"/>
        <v>-0.03542188577860073</v>
      </c>
      <c r="I144" s="27">
        <f t="shared" si="36"/>
        <v>-0.06064537820921772</v>
      </c>
      <c r="J144" s="27">
        <f t="shared" si="36"/>
        <v>0.02890164878149586</v>
      </c>
      <c r="K144" s="27">
        <f t="shared" si="36"/>
        <v>0.15374007290266248</v>
      </c>
      <c r="L144" s="27">
        <f t="shared" si="36"/>
        <v>0.15556530181542833</v>
      </c>
      <c r="M144" s="27">
        <f t="shared" si="36"/>
        <v>0.30445630791211964</v>
      </c>
      <c r="N144" s="61">
        <f t="shared" si="36"/>
        <v>0.06686475110015644</v>
      </c>
    </row>
    <row r="146" spans="1:15" ht="16.5">
      <c r="A146" s="13" t="s">
        <v>85</v>
      </c>
      <c r="B146" s="23" t="s">
        <v>6</v>
      </c>
      <c r="C146" s="23" t="s">
        <v>7</v>
      </c>
      <c r="D146" s="23" t="s">
        <v>8</v>
      </c>
      <c r="E146" s="23" t="s">
        <v>9</v>
      </c>
      <c r="F146" s="23" t="s">
        <v>10</v>
      </c>
      <c r="G146" s="23" t="s">
        <v>11</v>
      </c>
      <c r="H146" s="23" t="s">
        <v>12</v>
      </c>
      <c r="I146" s="23" t="s">
        <v>13</v>
      </c>
      <c r="J146" s="23" t="s">
        <v>14</v>
      </c>
      <c r="K146" s="23" t="s">
        <v>15</v>
      </c>
      <c r="L146" s="23" t="s">
        <v>16</v>
      </c>
      <c r="M146" s="23" t="s">
        <v>17</v>
      </c>
      <c r="N146" s="24" t="s">
        <v>18</v>
      </c>
      <c r="O146" s="105" t="s">
        <v>87</v>
      </c>
    </row>
    <row r="147" spans="1:15" ht="16.5">
      <c r="A147" s="14" t="s">
        <v>55</v>
      </c>
      <c r="B147" s="49">
        <v>18670</v>
      </c>
      <c r="C147" s="49">
        <v>22671</v>
      </c>
      <c r="D147" s="49">
        <v>23732</v>
      </c>
      <c r="E147" s="49">
        <v>31522</v>
      </c>
      <c r="F147" s="49">
        <v>30547</v>
      </c>
      <c r="G147" s="98">
        <v>21234</v>
      </c>
      <c r="H147" s="98">
        <v>21635</v>
      </c>
      <c r="I147" s="98">
        <v>15120</v>
      </c>
      <c r="J147" s="98">
        <v>24762</v>
      </c>
      <c r="K147" s="98">
        <v>32479</v>
      </c>
      <c r="L147" s="98">
        <v>27984</v>
      </c>
      <c r="M147" s="49">
        <v>31187</v>
      </c>
      <c r="N147" s="48">
        <f aca="true" t="shared" si="37" ref="N147:N153">SUM(B147:M147)</f>
        <v>301543</v>
      </c>
      <c r="O147" s="104">
        <f aca="true" t="shared" si="38" ref="O147:O154">(N147-N136)/N136</f>
        <v>-0.11083360363282517</v>
      </c>
    </row>
    <row r="148" spans="1:15" ht="16.5">
      <c r="A148" s="14" t="s">
        <v>72</v>
      </c>
      <c r="B148" s="49">
        <v>15113</v>
      </c>
      <c r="C148" s="49">
        <v>21861</v>
      </c>
      <c r="D148" s="49">
        <v>15863</v>
      </c>
      <c r="E148" s="49">
        <v>24274</v>
      </c>
      <c r="F148" s="49">
        <v>19685</v>
      </c>
      <c r="G148" s="98">
        <v>18098</v>
      </c>
      <c r="H148" s="98">
        <v>19422</v>
      </c>
      <c r="I148" s="98">
        <v>16739</v>
      </c>
      <c r="J148" s="98">
        <v>23115</v>
      </c>
      <c r="K148" s="98">
        <v>22887</v>
      </c>
      <c r="L148" s="98">
        <v>27927</v>
      </c>
      <c r="M148" s="49">
        <v>29510</v>
      </c>
      <c r="N148" s="48">
        <f t="shared" si="37"/>
        <v>254494</v>
      </c>
      <c r="O148" s="104">
        <f t="shared" si="38"/>
        <v>-0.14853909953795866</v>
      </c>
    </row>
    <row r="149" spans="1:15" ht="16.5">
      <c r="A149" s="14" t="s">
        <v>57</v>
      </c>
      <c r="B149" s="107">
        <v>6773</v>
      </c>
      <c r="C149" s="107">
        <v>19335</v>
      </c>
      <c r="D149" s="107">
        <v>16156</v>
      </c>
      <c r="E149" s="107">
        <v>27712</v>
      </c>
      <c r="F149" s="107">
        <v>28822</v>
      </c>
      <c r="G149" s="112">
        <v>23122</v>
      </c>
      <c r="H149" s="112">
        <v>29832</v>
      </c>
      <c r="I149" s="112">
        <v>20786</v>
      </c>
      <c r="J149" s="112">
        <v>15659</v>
      </c>
      <c r="K149" s="112">
        <v>20706</v>
      </c>
      <c r="L149" s="112">
        <v>14839</v>
      </c>
      <c r="M149" s="107">
        <v>25395</v>
      </c>
      <c r="N149" s="111">
        <f t="shared" si="37"/>
        <v>249137</v>
      </c>
      <c r="O149" s="104">
        <f t="shared" si="38"/>
        <v>-0.15945965094584702</v>
      </c>
    </row>
    <row r="150" spans="1:15" ht="16.5">
      <c r="A150" s="14" t="s">
        <v>73</v>
      </c>
      <c r="B150" s="49">
        <v>26786</v>
      </c>
      <c r="C150" s="49">
        <v>31683</v>
      </c>
      <c r="D150" s="49">
        <v>26860</v>
      </c>
      <c r="E150" s="49">
        <v>36303</v>
      </c>
      <c r="F150" s="49">
        <v>35314</v>
      </c>
      <c r="G150" s="98">
        <v>25892</v>
      </c>
      <c r="H150" s="98">
        <v>24287</v>
      </c>
      <c r="I150" s="98">
        <v>17921</v>
      </c>
      <c r="J150" s="98">
        <v>28672</v>
      </c>
      <c r="K150" s="98">
        <v>29595</v>
      </c>
      <c r="L150" s="98">
        <v>27542</v>
      </c>
      <c r="M150" s="49">
        <v>33073</v>
      </c>
      <c r="N150" s="48">
        <f t="shared" si="37"/>
        <v>343928</v>
      </c>
      <c r="O150" s="104">
        <f t="shared" si="38"/>
        <v>-0.12606596534024495</v>
      </c>
    </row>
    <row r="151" spans="1:15" ht="16.5">
      <c r="A151" s="14" t="s">
        <v>59</v>
      </c>
      <c r="B151" s="49">
        <v>17233</v>
      </c>
      <c r="C151" s="49">
        <v>44892</v>
      </c>
      <c r="D151" s="49">
        <v>20975</v>
      </c>
      <c r="E151" s="49">
        <v>38507</v>
      </c>
      <c r="F151" s="49">
        <v>16858</v>
      </c>
      <c r="G151" s="98">
        <v>24075</v>
      </c>
      <c r="H151" s="98">
        <v>16766</v>
      </c>
      <c r="I151" s="98">
        <v>15294</v>
      </c>
      <c r="J151" s="98">
        <v>12609</v>
      </c>
      <c r="K151" s="98">
        <v>21790</v>
      </c>
      <c r="L151" s="98">
        <v>21179</v>
      </c>
      <c r="M151" s="49">
        <v>35765</v>
      </c>
      <c r="N151" s="48">
        <f t="shared" si="37"/>
        <v>285943</v>
      </c>
      <c r="O151" s="104">
        <f t="shared" si="38"/>
        <v>-0.20354132661872107</v>
      </c>
    </row>
    <row r="152" spans="1:15" ht="16.5">
      <c r="A152" s="18" t="s">
        <v>31</v>
      </c>
      <c r="B152" s="49">
        <v>151119</v>
      </c>
      <c r="C152" s="92">
        <v>154351</v>
      </c>
      <c r="D152" s="49">
        <v>84400</v>
      </c>
      <c r="E152" s="49">
        <v>66268</v>
      </c>
      <c r="F152" s="49">
        <v>58534</v>
      </c>
      <c r="G152" s="99">
        <v>59874</v>
      </c>
      <c r="H152" s="99">
        <v>61443</v>
      </c>
      <c r="I152" s="98">
        <v>65566</v>
      </c>
      <c r="J152" s="98">
        <v>75946</v>
      </c>
      <c r="K152" s="98">
        <v>108694</v>
      </c>
      <c r="L152" s="49">
        <v>132586</v>
      </c>
      <c r="M152" s="49">
        <v>159604</v>
      </c>
      <c r="N152" s="48">
        <f t="shared" si="37"/>
        <v>1178385</v>
      </c>
      <c r="O152" s="104">
        <f t="shared" si="38"/>
        <v>-0.10056902098622672</v>
      </c>
    </row>
    <row r="153" spans="1:15" ht="16.5">
      <c r="A153" s="14" t="s">
        <v>19</v>
      </c>
      <c r="B153" s="49">
        <v>6296</v>
      </c>
      <c r="C153" s="49">
        <v>17046</v>
      </c>
      <c r="D153" s="49">
        <v>12458</v>
      </c>
      <c r="E153" s="49">
        <v>18232</v>
      </c>
      <c r="F153" s="49">
        <v>11043</v>
      </c>
      <c r="G153" s="98">
        <v>7248</v>
      </c>
      <c r="H153" s="98">
        <v>6647</v>
      </c>
      <c r="I153" s="98">
        <v>5807</v>
      </c>
      <c r="J153" s="98">
        <v>4943</v>
      </c>
      <c r="K153" s="98">
        <v>7487</v>
      </c>
      <c r="L153" s="49">
        <v>15652</v>
      </c>
      <c r="M153" s="49">
        <v>10621</v>
      </c>
      <c r="N153" s="48">
        <f t="shared" si="37"/>
        <v>123480</v>
      </c>
      <c r="O153" s="104">
        <f t="shared" si="38"/>
        <v>-0.05748372274083856</v>
      </c>
    </row>
    <row r="154" spans="1:15" ht="16.5">
      <c r="A154" s="14" t="s">
        <v>18</v>
      </c>
      <c r="B154" s="48">
        <f aca="true" t="shared" si="39" ref="B154:N154">SUM(B147:B153)</f>
        <v>241990</v>
      </c>
      <c r="C154" s="48">
        <f t="shared" si="39"/>
        <v>311839</v>
      </c>
      <c r="D154" s="48">
        <f t="shared" si="39"/>
        <v>200444</v>
      </c>
      <c r="E154" s="48">
        <f t="shared" si="39"/>
        <v>242818</v>
      </c>
      <c r="F154" s="48">
        <f t="shared" si="39"/>
        <v>200803</v>
      </c>
      <c r="G154" s="48">
        <f t="shared" si="39"/>
        <v>179543</v>
      </c>
      <c r="H154" s="48">
        <f t="shared" si="39"/>
        <v>180032</v>
      </c>
      <c r="I154" s="48">
        <f t="shared" si="39"/>
        <v>157233</v>
      </c>
      <c r="J154" s="48">
        <f t="shared" si="39"/>
        <v>185706</v>
      </c>
      <c r="K154" s="48">
        <f t="shared" si="39"/>
        <v>243638</v>
      </c>
      <c r="L154" s="48">
        <f t="shared" si="39"/>
        <v>267709</v>
      </c>
      <c r="M154" s="48">
        <f t="shared" si="39"/>
        <v>325155</v>
      </c>
      <c r="N154" s="48">
        <f t="shared" si="39"/>
        <v>2736910</v>
      </c>
      <c r="O154" s="104">
        <f t="shared" si="38"/>
        <v>-0.12506681295186653</v>
      </c>
    </row>
    <row r="155" spans="1:14" ht="16.5">
      <c r="A155" s="28" t="s">
        <v>63</v>
      </c>
      <c r="B155" s="27">
        <f aca="true" t="shared" si="40" ref="B155:M155">(B154-B143)/B143</f>
        <v>-0.15693795573392977</v>
      </c>
      <c r="C155" s="27">
        <f t="shared" si="40"/>
        <v>0.023674854822455002</v>
      </c>
      <c r="D155" s="27">
        <f t="shared" si="40"/>
        <v>-0.16239459102571602</v>
      </c>
      <c r="E155" s="27">
        <f t="shared" si="40"/>
        <v>0.004309774336576005</v>
      </c>
      <c r="F155" s="27">
        <f t="shared" si="40"/>
        <v>-0.08858892252667698</v>
      </c>
      <c r="G155" s="27">
        <f t="shared" si="40"/>
        <v>-0.021990412899008608</v>
      </c>
      <c r="H155" s="27">
        <f t="shared" si="40"/>
        <v>-0.15294604754892044</v>
      </c>
      <c r="I155" s="27">
        <f t="shared" si="40"/>
        <v>-0.27847961857387377</v>
      </c>
      <c r="J155" s="27">
        <f t="shared" si="40"/>
        <v>-0.11194318915429309</v>
      </c>
      <c r="K155" s="27">
        <f t="shared" si="40"/>
        <v>-0.2682972244079117</v>
      </c>
      <c r="L155" s="27">
        <f t="shared" si="40"/>
        <v>-0.13157339855775313</v>
      </c>
      <c r="M155" s="27">
        <f t="shared" si="40"/>
        <v>-0.12279826154049527</v>
      </c>
      <c r="N155" s="61">
        <f>(N154-N143)/N143</f>
        <v>-0.12506681295186653</v>
      </c>
    </row>
    <row r="157" spans="1:15" ht="16.5">
      <c r="A157" s="13" t="s">
        <v>88</v>
      </c>
      <c r="B157" s="23" t="s">
        <v>6</v>
      </c>
      <c r="C157" s="23" t="s">
        <v>7</v>
      </c>
      <c r="D157" s="23" t="s">
        <v>8</v>
      </c>
      <c r="E157" s="23" t="s">
        <v>9</v>
      </c>
      <c r="F157" s="23" t="s">
        <v>10</v>
      </c>
      <c r="G157" s="23" t="s">
        <v>11</v>
      </c>
      <c r="H157" s="23" t="s">
        <v>12</v>
      </c>
      <c r="I157" s="23" t="s">
        <v>13</v>
      </c>
      <c r="J157" s="23" t="s">
        <v>14</v>
      </c>
      <c r="K157" s="23" t="s">
        <v>15</v>
      </c>
      <c r="L157" s="23" t="s">
        <v>16</v>
      </c>
      <c r="M157" s="23" t="s">
        <v>17</v>
      </c>
      <c r="N157" s="24" t="s">
        <v>18</v>
      </c>
      <c r="O157" s="105" t="s">
        <v>87</v>
      </c>
    </row>
    <row r="158" spans="1:16" ht="16.5">
      <c r="A158" s="14" t="s">
        <v>55</v>
      </c>
      <c r="B158" s="49">
        <v>18961</v>
      </c>
      <c r="C158" s="49">
        <v>27071</v>
      </c>
      <c r="D158" s="49">
        <v>23546</v>
      </c>
      <c r="E158" s="49">
        <v>28142</v>
      </c>
      <c r="F158" s="49">
        <v>23706</v>
      </c>
      <c r="G158" s="98">
        <v>18759</v>
      </c>
      <c r="H158" s="98">
        <v>18624</v>
      </c>
      <c r="I158" s="98">
        <v>12720</v>
      </c>
      <c r="J158" s="98">
        <v>26918</v>
      </c>
      <c r="K158" s="98">
        <v>29865</v>
      </c>
      <c r="L158" s="98">
        <v>30130</v>
      </c>
      <c r="M158" s="49">
        <v>26107</v>
      </c>
      <c r="N158" s="48">
        <f aca="true" t="shared" si="41" ref="N158:N165">SUM(B158:M158)</f>
        <v>284549</v>
      </c>
      <c r="O158" s="114">
        <f aca="true" t="shared" si="42" ref="O158:O165">(N158-N147)/N147</f>
        <v>-0.0563568048338048</v>
      </c>
      <c r="P158" s="106"/>
    </row>
    <row r="159" spans="1:16" ht="16.5">
      <c r="A159" s="14" t="s">
        <v>72</v>
      </c>
      <c r="B159" s="49">
        <v>11943</v>
      </c>
      <c r="C159" s="49">
        <v>28290</v>
      </c>
      <c r="D159" s="49">
        <v>18948</v>
      </c>
      <c r="E159" s="49">
        <v>19358</v>
      </c>
      <c r="F159" s="49">
        <v>16214</v>
      </c>
      <c r="G159" s="98">
        <v>18044</v>
      </c>
      <c r="H159" s="98">
        <v>20743</v>
      </c>
      <c r="I159" s="98">
        <v>24757</v>
      </c>
      <c r="J159" s="98">
        <v>19154</v>
      </c>
      <c r="K159" s="98">
        <v>29431</v>
      </c>
      <c r="L159" s="98">
        <v>22126</v>
      </c>
      <c r="M159" s="49">
        <v>42565</v>
      </c>
      <c r="N159" s="48">
        <f t="shared" si="41"/>
        <v>271573</v>
      </c>
      <c r="O159" s="114">
        <f t="shared" si="42"/>
        <v>0.06710963716236926</v>
      </c>
      <c r="P159" s="106"/>
    </row>
    <row r="160" spans="1:15" ht="16.5">
      <c r="A160" s="14" t="s">
        <v>57</v>
      </c>
      <c r="B160" s="107">
        <v>6502</v>
      </c>
      <c r="C160" s="107">
        <v>20999</v>
      </c>
      <c r="D160" s="107">
        <v>20963</v>
      </c>
      <c r="E160" s="107">
        <v>19226</v>
      </c>
      <c r="F160" s="49">
        <v>19978</v>
      </c>
      <c r="G160" s="98">
        <v>27742</v>
      </c>
      <c r="H160" s="98">
        <v>20718</v>
      </c>
      <c r="I160" s="98">
        <v>16466</v>
      </c>
      <c r="J160" s="98">
        <v>21192</v>
      </c>
      <c r="K160" s="98">
        <v>21647</v>
      </c>
      <c r="L160" s="98">
        <v>33925</v>
      </c>
      <c r="M160" s="49">
        <v>24260</v>
      </c>
      <c r="N160" s="48">
        <f t="shared" si="41"/>
        <v>253618</v>
      </c>
      <c r="O160" s="114">
        <f t="shared" si="42"/>
        <v>0.017986087975692087</v>
      </c>
    </row>
    <row r="161" spans="1:15" ht="16.5">
      <c r="A161" s="14" t="s">
        <v>73</v>
      </c>
      <c r="B161" s="49">
        <v>25732</v>
      </c>
      <c r="C161" s="49">
        <v>36529</v>
      </c>
      <c r="D161" s="49">
        <v>25791</v>
      </c>
      <c r="E161" s="49">
        <v>26608</v>
      </c>
      <c r="F161" s="49">
        <v>27766</v>
      </c>
      <c r="G161" s="98">
        <v>28186</v>
      </c>
      <c r="H161" s="98">
        <v>20435</v>
      </c>
      <c r="I161" s="98">
        <v>16813</v>
      </c>
      <c r="J161" s="98">
        <v>26108</v>
      </c>
      <c r="K161" s="98">
        <v>35328</v>
      </c>
      <c r="L161" s="98">
        <v>29483</v>
      </c>
      <c r="M161" s="49">
        <v>24422</v>
      </c>
      <c r="N161" s="48">
        <f t="shared" si="41"/>
        <v>323201</v>
      </c>
      <c r="O161" s="114">
        <f t="shared" si="42"/>
        <v>-0.06026552069037706</v>
      </c>
    </row>
    <row r="162" spans="1:15" ht="16.5">
      <c r="A162" s="14" t="s">
        <v>59</v>
      </c>
      <c r="B162" s="49">
        <v>16902</v>
      </c>
      <c r="C162" s="49">
        <v>49639</v>
      </c>
      <c r="D162" s="49">
        <v>31976</v>
      </c>
      <c r="E162" s="49">
        <v>31614</v>
      </c>
      <c r="F162" s="49">
        <v>25546</v>
      </c>
      <c r="G162" s="98">
        <v>16713</v>
      </c>
      <c r="H162" s="98">
        <v>11803</v>
      </c>
      <c r="I162" s="98">
        <v>9688</v>
      </c>
      <c r="J162" s="98">
        <v>16757</v>
      </c>
      <c r="K162" s="98">
        <v>40161</v>
      </c>
      <c r="L162" s="98">
        <v>22451</v>
      </c>
      <c r="M162" s="49">
        <v>28983</v>
      </c>
      <c r="N162" s="48">
        <f t="shared" si="41"/>
        <v>302233</v>
      </c>
      <c r="O162" s="114">
        <f t="shared" si="42"/>
        <v>0.056969395998503196</v>
      </c>
    </row>
    <row r="163" spans="1:15" ht="16.5">
      <c r="A163" s="18" t="s">
        <v>31</v>
      </c>
      <c r="B163" s="49">
        <v>153800</v>
      </c>
      <c r="C163" s="92">
        <v>198813</v>
      </c>
      <c r="D163" s="49">
        <v>107315</v>
      </c>
      <c r="E163" s="49">
        <v>57423</v>
      </c>
      <c r="F163" s="49">
        <v>80702</v>
      </c>
      <c r="G163" s="99">
        <v>70017</v>
      </c>
      <c r="H163" s="99">
        <v>73015</v>
      </c>
      <c r="I163" s="98">
        <v>73758</v>
      </c>
      <c r="J163" s="98">
        <v>80926</v>
      </c>
      <c r="K163" s="98">
        <v>71574</v>
      </c>
      <c r="L163" s="49">
        <v>69134</v>
      </c>
      <c r="M163" s="49">
        <v>143896</v>
      </c>
      <c r="N163" s="48">
        <f t="shared" si="41"/>
        <v>1180373</v>
      </c>
      <c r="O163" s="114">
        <f t="shared" si="42"/>
        <v>0.0016870547401740517</v>
      </c>
    </row>
    <row r="164" spans="1:15" ht="16.5">
      <c r="A164" s="14" t="s">
        <v>19</v>
      </c>
      <c r="B164" s="49">
        <v>5643</v>
      </c>
      <c r="C164" s="49">
        <v>14635</v>
      </c>
      <c r="D164" s="49">
        <v>10809</v>
      </c>
      <c r="E164" s="49">
        <v>9667</v>
      </c>
      <c r="F164" s="49">
        <v>6317</v>
      </c>
      <c r="G164" s="98">
        <v>5216</v>
      </c>
      <c r="H164" s="98">
        <v>4332</v>
      </c>
      <c r="I164" s="98">
        <v>2822</v>
      </c>
      <c r="J164" s="98">
        <v>4569</v>
      </c>
      <c r="K164" s="98">
        <v>5975</v>
      </c>
      <c r="L164" s="49">
        <v>11509</v>
      </c>
      <c r="M164" s="49">
        <v>7873</v>
      </c>
      <c r="N164" s="48">
        <f t="shared" si="41"/>
        <v>89367</v>
      </c>
      <c r="O164" s="114">
        <f t="shared" si="42"/>
        <v>-0.27626336248785227</v>
      </c>
    </row>
    <row r="165" spans="1:15" ht="16.5">
      <c r="A165" s="14" t="s">
        <v>18</v>
      </c>
      <c r="B165" s="48">
        <f aca="true" t="shared" si="43" ref="B165:L165">SUM(B158:B164)</f>
        <v>239483</v>
      </c>
      <c r="C165" s="48">
        <f t="shared" si="43"/>
        <v>375976</v>
      </c>
      <c r="D165" s="48">
        <f t="shared" si="43"/>
        <v>239348</v>
      </c>
      <c r="E165" s="48">
        <f t="shared" si="43"/>
        <v>192038</v>
      </c>
      <c r="F165" s="48">
        <f t="shared" si="43"/>
        <v>200229</v>
      </c>
      <c r="G165" s="48">
        <f t="shared" si="43"/>
        <v>184677</v>
      </c>
      <c r="H165" s="48">
        <f t="shared" si="43"/>
        <v>169670</v>
      </c>
      <c r="I165" s="48">
        <f t="shared" si="43"/>
        <v>157024</v>
      </c>
      <c r="J165" s="48">
        <f t="shared" si="43"/>
        <v>195624</v>
      </c>
      <c r="K165" s="48">
        <f t="shared" si="43"/>
        <v>233981</v>
      </c>
      <c r="L165" s="48">
        <f t="shared" si="43"/>
        <v>218758</v>
      </c>
      <c r="M165" s="48">
        <f>SUM(M158:M164)</f>
        <v>298106</v>
      </c>
      <c r="N165" s="48">
        <f t="shared" si="41"/>
        <v>2704914</v>
      </c>
      <c r="O165" s="114">
        <f t="shared" si="42"/>
        <v>-0.011690556138126574</v>
      </c>
    </row>
    <row r="166" spans="1:14" ht="16.5">
      <c r="A166" s="28" t="s">
        <v>63</v>
      </c>
      <c r="B166" s="27">
        <f>(B165-B154)/B154</f>
        <v>-0.010359932228604488</v>
      </c>
      <c r="C166" s="27">
        <f>(C165-C154)/C154</f>
        <v>0.20567344046126365</v>
      </c>
      <c r="D166" s="27">
        <f>(D165-D154)/D154</f>
        <v>0.1940891221488296</v>
      </c>
      <c r="E166" s="27">
        <f>(E165-E154)/E154</f>
        <v>-0.20912782413165415</v>
      </c>
      <c r="F166" s="27">
        <v>-0.002</v>
      </c>
      <c r="G166" s="27">
        <f aca="true" t="shared" si="44" ref="G166:M166">(G165-G154)/G154</f>
        <v>0.02859482129629114</v>
      </c>
      <c r="H166" s="27">
        <f t="shared" si="44"/>
        <v>-0.05755643441166015</v>
      </c>
      <c r="I166" s="27">
        <f t="shared" si="44"/>
        <v>-0.0013292375010334982</v>
      </c>
      <c r="J166" s="27">
        <f t="shared" si="44"/>
        <v>0.053406998158379376</v>
      </c>
      <c r="K166" s="27">
        <f t="shared" si="44"/>
        <v>-0.03963667408203975</v>
      </c>
      <c r="L166" s="27">
        <f t="shared" si="44"/>
        <v>-0.18285152908568633</v>
      </c>
      <c r="M166" s="27">
        <f t="shared" si="44"/>
        <v>-0.08318801802217404</v>
      </c>
      <c r="N166" s="61">
        <f>(N165-N154)/N154</f>
        <v>-0.011690556138126574</v>
      </c>
    </row>
    <row r="168" spans="1:15" ht="16.5">
      <c r="A168" s="13" t="s">
        <v>88</v>
      </c>
      <c r="B168" s="23" t="s">
        <v>6</v>
      </c>
      <c r="C168" s="23" t="s">
        <v>7</v>
      </c>
      <c r="D168" s="23" t="s">
        <v>8</v>
      </c>
      <c r="E168" s="23" t="s">
        <v>9</v>
      </c>
      <c r="F168" s="23" t="s">
        <v>10</v>
      </c>
      <c r="G168" s="23" t="s">
        <v>11</v>
      </c>
      <c r="H168" s="23" t="s">
        <v>12</v>
      </c>
      <c r="I168" s="23" t="s">
        <v>13</v>
      </c>
      <c r="J168" s="23" t="s">
        <v>14</v>
      </c>
      <c r="K168" s="23" t="s">
        <v>15</v>
      </c>
      <c r="L168" s="23" t="s">
        <v>16</v>
      </c>
      <c r="M168" s="23" t="s">
        <v>17</v>
      </c>
      <c r="N168" s="24" t="s">
        <v>18</v>
      </c>
      <c r="O168" s="105" t="s">
        <v>87</v>
      </c>
    </row>
    <row r="169" spans="1:15" ht="16.5">
      <c r="A169" s="14" t="s">
        <v>55</v>
      </c>
      <c r="B169" s="49">
        <v>27331</v>
      </c>
      <c r="C169" s="49">
        <v>9593</v>
      </c>
      <c r="D169" s="49">
        <v>13666</v>
      </c>
      <c r="E169" s="49">
        <v>7745</v>
      </c>
      <c r="F169" s="49">
        <v>6611</v>
      </c>
      <c r="G169" s="98">
        <v>13708</v>
      </c>
      <c r="H169" s="98">
        <v>18883</v>
      </c>
      <c r="I169" s="98">
        <v>22421</v>
      </c>
      <c r="J169" s="98">
        <v>30733</v>
      </c>
      <c r="K169" s="98">
        <v>29865</v>
      </c>
      <c r="L169" s="98">
        <v>30130</v>
      </c>
      <c r="M169" s="49">
        <v>26107</v>
      </c>
      <c r="N169" s="48">
        <f aca="true" t="shared" si="45" ref="N169:N175">SUM(B169:M169)</f>
        <v>236793</v>
      </c>
      <c r="O169" s="114">
        <f aca="true" t="shared" si="46" ref="O169:O176">(N169-N158)/N158</f>
        <v>-0.1678304966807123</v>
      </c>
    </row>
    <row r="170" spans="1:15" ht="16.5">
      <c r="A170" s="14" t="s">
        <v>72</v>
      </c>
      <c r="B170" s="49">
        <v>8940</v>
      </c>
      <c r="C170" s="92">
        <v>29584</v>
      </c>
      <c r="D170" s="49">
        <v>18071</v>
      </c>
      <c r="E170" s="49">
        <v>18609</v>
      </c>
      <c r="F170" s="49">
        <v>17118</v>
      </c>
      <c r="G170" s="98">
        <v>18849</v>
      </c>
      <c r="H170" s="98">
        <v>29782</v>
      </c>
      <c r="I170" s="98">
        <v>32669</v>
      </c>
      <c r="J170" s="98">
        <v>28505</v>
      </c>
      <c r="K170" s="98">
        <v>29431</v>
      </c>
      <c r="L170" s="98">
        <v>22126</v>
      </c>
      <c r="M170" s="49">
        <v>42565</v>
      </c>
      <c r="N170" s="48">
        <f t="shared" si="45"/>
        <v>296249</v>
      </c>
      <c r="O170" s="114">
        <f t="shared" si="46"/>
        <v>0.09086323014438107</v>
      </c>
    </row>
    <row r="171" spans="1:15" ht="16.5">
      <c r="A171" s="14" t="s">
        <v>57</v>
      </c>
      <c r="B171" s="49">
        <v>10239</v>
      </c>
      <c r="C171" s="49">
        <v>14916</v>
      </c>
      <c r="D171" s="49">
        <v>40278</v>
      </c>
      <c r="E171" s="49">
        <v>21778</v>
      </c>
      <c r="F171" s="49">
        <v>9990</v>
      </c>
      <c r="G171" s="98">
        <v>11969</v>
      </c>
      <c r="H171" s="98">
        <v>46911</v>
      </c>
      <c r="I171" s="98">
        <v>44089</v>
      </c>
      <c r="J171" s="98">
        <v>24366</v>
      </c>
      <c r="K171" s="98">
        <v>21647</v>
      </c>
      <c r="L171" s="98">
        <v>33925</v>
      </c>
      <c r="M171" s="49">
        <v>24260</v>
      </c>
      <c r="N171" s="48">
        <f t="shared" si="45"/>
        <v>304368</v>
      </c>
      <c r="O171" s="114">
        <f t="shared" si="46"/>
        <v>0.20010409355802822</v>
      </c>
    </row>
    <row r="172" spans="1:15" ht="16.5">
      <c r="A172" s="14" t="s">
        <v>73</v>
      </c>
      <c r="B172" s="49">
        <v>31398</v>
      </c>
      <c r="C172" s="92">
        <v>31341</v>
      </c>
      <c r="D172" s="49">
        <v>35336</v>
      </c>
      <c r="E172" s="49">
        <v>29758</v>
      </c>
      <c r="F172" s="49">
        <v>31214</v>
      </c>
      <c r="G172" s="98">
        <v>34586</v>
      </c>
      <c r="H172" s="98">
        <v>27314</v>
      </c>
      <c r="I172" s="98">
        <v>25006</v>
      </c>
      <c r="J172" s="98">
        <v>28618</v>
      </c>
      <c r="K172" s="98">
        <v>35328</v>
      </c>
      <c r="L172" s="98">
        <v>29483</v>
      </c>
      <c r="M172" s="49">
        <v>24422</v>
      </c>
      <c r="N172" s="48">
        <f t="shared" si="45"/>
        <v>363804</v>
      </c>
      <c r="O172" s="114">
        <f t="shared" si="46"/>
        <v>0.12562770535982254</v>
      </c>
    </row>
    <row r="173" spans="1:15" ht="16.5">
      <c r="A173" s="14" t="s">
        <v>59</v>
      </c>
      <c r="B173" s="49">
        <v>26725</v>
      </c>
      <c r="C173" s="49">
        <v>39472</v>
      </c>
      <c r="D173" s="49">
        <v>11306</v>
      </c>
      <c r="E173" s="49">
        <v>7734</v>
      </c>
      <c r="F173" s="49">
        <v>3988</v>
      </c>
      <c r="G173" s="98">
        <v>22222</v>
      </c>
      <c r="H173" s="98">
        <v>10889</v>
      </c>
      <c r="I173" s="98">
        <v>10198</v>
      </c>
      <c r="J173" s="98">
        <v>9414</v>
      </c>
      <c r="K173" s="98">
        <v>40161</v>
      </c>
      <c r="L173" s="98">
        <v>22451</v>
      </c>
      <c r="M173" s="49">
        <v>28983</v>
      </c>
      <c r="N173" s="48">
        <f t="shared" si="45"/>
        <v>233543</v>
      </c>
      <c r="O173" s="114">
        <f t="shared" si="46"/>
        <v>-0.2272749832083194</v>
      </c>
    </row>
    <row r="174" spans="1:15" ht="16.5">
      <c r="A174" s="18" t="s">
        <v>31</v>
      </c>
      <c r="B174" s="49">
        <v>180682</v>
      </c>
      <c r="C174" s="92">
        <v>64485</v>
      </c>
      <c r="D174" s="49">
        <v>56659</v>
      </c>
      <c r="E174" s="49">
        <v>79367</v>
      </c>
      <c r="F174" s="49">
        <v>64957</v>
      </c>
      <c r="G174" s="99">
        <v>70482</v>
      </c>
      <c r="H174" s="99">
        <v>60057</v>
      </c>
      <c r="I174" s="98">
        <v>69435</v>
      </c>
      <c r="J174" s="98">
        <v>71232</v>
      </c>
      <c r="K174" s="98">
        <v>71574</v>
      </c>
      <c r="L174" s="49">
        <v>125489</v>
      </c>
      <c r="M174" s="49">
        <v>143896</v>
      </c>
      <c r="N174" s="48">
        <f t="shared" si="45"/>
        <v>1058315</v>
      </c>
      <c r="O174" s="114">
        <f t="shared" si="46"/>
        <v>-0.103406296145371</v>
      </c>
    </row>
    <row r="175" spans="1:15" ht="16.5">
      <c r="A175" s="14" t="s">
        <v>19</v>
      </c>
      <c r="B175" s="49">
        <v>7915</v>
      </c>
      <c r="C175" s="49">
        <v>3678</v>
      </c>
      <c r="D175" s="49">
        <v>1836</v>
      </c>
      <c r="E175" s="49">
        <v>2105</v>
      </c>
      <c r="F175" s="49">
        <v>1527</v>
      </c>
      <c r="G175" s="98">
        <v>2794</v>
      </c>
      <c r="H175" s="98">
        <v>4854</v>
      </c>
      <c r="I175" s="98">
        <v>7460</v>
      </c>
      <c r="J175" s="98">
        <v>5183</v>
      </c>
      <c r="K175" s="98">
        <v>5975</v>
      </c>
      <c r="L175" s="49">
        <v>11509</v>
      </c>
      <c r="M175" s="49">
        <v>7873</v>
      </c>
      <c r="N175" s="48">
        <f t="shared" si="45"/>
        <v>62709</v>
      </c>
      <c r="O175" s="114">
        <f t="shared" si="46"/>
        <v>-0.2982980294739669</v>
      </c>
    </row>
    <row r="176" spans="1:15" ht="16.5">
      <c r="A176" s="14" t="s">
        <v>18</v>
      </c>
      <c r="B176" s="49">
        <f aca="true" t="shared" si="47" ref="B176:L176">SUM(B169:B175)</f>
        <v>293230</v>
      </c>
      <c r="C176" s="92">
        <f t="shared" si="47"/>
        <v>193069</v>
      </c>
      <c r="D176" s="49">
        <f t="shared" si="47"/>
        <v>177152</v>
      </c>
      <c r="E176" s="49">
        <f t="shared" si="47"/>
        <v>167096</v>
      </c>
      <c r="F176" s="48">
        <f t="shared" si="47"/>
        <v>135405</v>
      </c>
      <c r="G176" s="48">
        <f t="shared" si="47"/>
        <v>174610</v>
      </c>
      <c r="H176" s="48">
        <f t="shared" si="47"/>
        <v>198690</v>
      </c>
      <c r="I176" s="48">
        <f t="shared" si="47"/>
        <v>211278</v>
      </c>
      <c r="J176" s="48">
        <f t="shared" si="47"/>
        <v>198051</v>
      </c>
      <c r="K176" s="48">
        <f t="shared" si="47"/>
        <v>233981</v>
      </c>
      <c r="L176" s="48">
        <f t="shared" si="47"/>
        <v>275113</v>
      </c>
      <c r="M176" s="48">
        <f>SUM(M169:M175)</f>
        <v>298106</v>
      </c>
      <c r="N176" s="48">
        <f>SUM(B176:M176)</f>
        <v>2555781</v>
      </c>
      <c r="O176" s="114">
        <f t="shared" si="46"/>
        <v>-0.05513410038174966</v>
      </c>
    </row>
    <row r="177" spans="1:14" ht="16.5">
      <c r="A177" s="28" t="s">
        <v>63</v>
      </c>
      <c r="B177" s="27">
        <f>(B176-B165)/B165</f>
        <v>0.2244292914319597</v>
      </c>
      <c r="C177" s="27">
        <f>(C176-C165)/C165</f>
        <v>-0.48648583952167157</v>
      </c>
      <c r="D177" s="27">
        <f>(D176-D165)/D165</f>
        <v>-0.25985594197570067</v>
      </c>
      <c r="E177" s="27">
        <f>(E176-E165)/E165</f>
        <v>-0.12988054447557254</v>
      </c>
      <c r="F177" s="27">
        <v>-0.002</v>
      </c>
      <c r="G177" s="27">
        <f aca="true" t="shared" si="48" ref="G177:M177">(G176-G165)/G165</f>
        <v>-0.054511390156868476</v>
      </c>
      <c r="H177" s="27">
        <f t="shared" si="48"/>
        <v>0.17103789709435963</v>
      </c>
      <c r="I177" s="27">
        <f t="shared" si="48"/>
        <v>0.345514061544732</v>
      </c>
      <c r="J177" s="27">
        <f t="shared" si="48"/>
        <v>0.01240645319592688</v>
      </c>
      <c r="K177" s="27">
        <f t="shared" si="48"/>
        <v>0</v>
      </c>
      <c r="L177" s="27">
        <f t="shared" si="48"/>
        <v>0.2576134358514889</v>
      </c>
      <c r="M177" s="27">
        <f t="shared" si="48"/>
        <v>0</v>
      </c>
      <c r="N177" s="61">
        <f>(N176-N165)/N165</f>
        <v>-0.05513410038174966</v>
      </c>
    </row>
    <row r="179" spans="1:15" ht="16.5">
      <c r="A179" s="13" t="s">
        <v>91</v>
      </c>
      <c r="B179" s="23" t="s">
        <v>6</v>
      </c>
      <c r="C179" s="23" t="s">
        <v>7</v>
      </c>
      <c r="D179" s="23" t="s">
        <v>8</v>
      </c>
      <c r="E179" s="23" t="s">
        <v>9</v>
      </c>
      <c r="F179" s="23" t="s">
        <v>10</v>
      </c>
      <c r="G179" s="23" t="s">
        <v>11</v>
      </c>
      <c r="H179" s="23" t="s">
        <v>12</v>
      </c>
      <c r="I179" s="23" t="s">
        <v>13</v>
      </c>
      <c r="J179" s="23" t="s">
        <v>14</v>
      </c>
      <c r="K179" s="23" t="s">
        <v>15</v>
      </c>
      <c r="L179" s="23" t="s">
        <v>16</v>
      </c>
      <c r="M179" s="23" t="s">
        <v>17</v>
      </c>
      <c r="N179" s="24" t="s">
        <v>18</v>
      </c>
      <c r="O179" s="105" t="s">
        <v>87</v>
      </c>
    </row>
    <row r="180" spans="1:15" ht="16.5">
      <c r="A180" s="14" t="s">
        <v>55</v>
      </c>
      <c r="B180" s="49">
        <v>27331</v>
      </c>
      <c r="C180" s="49">
        <v>9593</v>
      </c>
      <c r="D180" s="49">
        <v>13666</v>
      </c>
      <c r="E180" s="49">
        <v>7745</v>
      </c>
      <c r="F180" s="49">
        <v>6611</v>
      </c>
      <c r="G180" s="98">
        <v>13708</v>
      </c>
      <c r="H180" s="98">
        <v>18883</v>
      </c>
      <c r="I180" s="98">
        <v>22421</v>
      </c>
      <c r="J180" s="98">
        <v>30733</v>
      </c>
      <c r="K180" s="98">
        <v>29047</v>
      </c>
      <c r="L180" s="98">
        <v>28552</v>
      </c>
      <c r="M180" s="49">
        <v>28341</v>
      </c>
      <c r="N180" s="48">
        <f aca="true" t="shared" si="49" ref="N180:N186">SUM(B180:M180)</f>
        <v>236631</v>
      </c>
      <c r="O180" s="114">
        <f aca="true" t="shared" si="50" ref="O180:O187">(N180-N169)/N169</f>
        <v>-0.0006841418454092815</v>
      </c>
    </row>
    <row r="181" spans="1:15" ht="16.5">
      <c r="A181" s="14" t="s">
        <v>72</v>
      </c>
      <c r="B181" s="49">
        <v>8940</v>
      </c>
      <c r="C181" s="92">
        <v>29584</v>
      </c>
      <c r="D181" s="49">
        <v>18071</v>
      </c>
      <c r="E181" s="49">
        <v>18609</v>
      </c>
      <c r="F181" s="49">
        <v>17118</v>
      </c>
      <c r="G181" s="98">
        <v>18849</v>
      </c>
      <c r="H181" s="98">
        <v>29782</v>
      </c>
      <c r="I181" s="98">
        <v>32669</v>
      </c>
      <c r="J181" s="98">
        <v>28505</v>
      </c>
      <c r="K181" s="98">
        <v>33076</v>
      </c>
      <c r="L181" s="98">
        <v>25648</v>
      </c>
      <c r="M181" s="49">
        <v>39572</v>
      </c>
      <c r="N181" s="48">
        <f t="shared" si="49"/>
        <v>300423</v>
      </c>
      <c r="O181" s="114">
        <f t="shared" si="50"/>
        <v>0.014089499036283667</v>
      </c>
    </row>
    <row r="182" spans="1:15" ht="16.5">
      <c r="A182" s="14" t="s">
        <v>57</v>
      </c>
      <c r="B182" s="49">
        <v>10239</v>
      </c>
      <c r="C182" s="49">
        <v>14916</v>
      </c>
      <c r="D182" s="49">
        <v>40278</v>
      </c>
      <c r="E182" s="49">
        <v>21778</v>
      </c>
      <c r="F182" s="49">
        <v>9990</v>
      </c>
      <c r="G182" s="98">
        <v>11969</v>
      </c>
      <c r="H182" s="98">
        <v>46911</v>
      </c>
      <c r="I182" s="98">
        <v>44107</v>
      </c>
      <c r="J182" s="98">
        <v>24366</v>
      </c>
      <c r="K182" s="98">
        <v>30880</v>
      </c>
      <c r="L182" s="98">
        <v>21429</v>
      </c>
      <c r="M182" s="49">
        <v>27664</v>
      </c>
      <c r="N182" s="48">
        <f t="shared" si="49"/>
        <v>304527</v>
      </c>
      <c r="O182" s="114">
        <f t="shared" si="50"/>
        <v>0.0005223939441728434</v>
      </c>
    </row>
    <row r="183" spans="1:15" ht="16.5">
      <c r="A183" s="14" t="s">
        <v>73</v>
      </c>
      <c r="B183" s="49">
        <v>31398</v>
      </c>
      <c r="C183" s="92">
        <v>31341</v>
      </c>
      <c r="D183" s="49">
        <v>35336</v>
      </c>
      <c r="E183" s="49">
        <v>29758</v>
      </c>
      <c r="F183" s="49">
        <v>31214</v>
      </c>
      <c r="G183" s="98">
        <v>34586</v>
      </c>
      <c r="H183" s="98">
        <v>27314</v>
      </c>
      <c r="I183" s="98">
        <v>25006</v>
      </c>
      <c r="J183" s="98">
        <v>28618</v>
      </c>
      <c r="K183" s="98">
        <v>38299</v>
      </c>
      <c r="L183" s="98">
        <v>32757</v>
      </c>
      <c r="M183" s="49">
        <v>31495</v>
      </c>
      <c r="N183" s="48">
        <f t="shared" si="49"/>
        <v>377122</v>
      </c>
      <c r="O183" s="114">
        <f t="shared" si="50"/>
        <v>0.03660762388538884</v>
      </c>
    </row>
    <row r="184" spans="1:15" ht="16.5">
      <c r="A184" s="14" t="s">
        <v>59</v>
      </c>
      <c r="B184" s="49">
        <v>26725</v>
      </c>
      <c r="C184" s="49">
        <v>39472</v>
      </c>
      <c r="D184" s="49">
        <v>11306</v>
      </c>
      <c r="E184" s="49">
        <v>7734</v>
      </c>
      <c r="F184" s="49">
        <v>3988</v>
      </c>
      <c r="G184" s="98">
        <v>22222</v>
      </c>
      <c r="H184" s="98">
        <v>10889</v>
      </c>
      <c r="I184" s="98">
        <v>10198</v>
      </c>
      <c r="J184" s="98">
        <v>9414</v>
      </c>
      <c r="K184" s="98">
        <v>26160</v>
      </c>
      <c r="L184" s="98">
        <v>18858</v>
      </c>
      <c r="M184" s="49">
        <v>18011</v>
      </c>
      <c r="N184" s="48">
        <f t="shared" si="49"/>
        <v>204977</v>
      </c>
      <c r="O184" s="114">
        <f t="shared" si="50"/>
        <v>-0.12231580479825985</v>
      </c>
    </row>
    <row r="185" spans="1:15" ht="16.5">
      <c r="A185" s="18" t="s">
        <v>31</v>
      </c>
      <c r="B185" s="49">
        <v>180682</v>
      </c>
      <c r="C185" s="92">
        <v>64485</v>
      </c>
      <c r="D185" s="49">
        <v>56659</v>
      </c>
      <c r="E185" s="49">
        <v>79367</v>
      </c>
      <c r="F185" s="49">
        <v>64957</v>
      </c>
      <c r="G185" s="99">
        <v>70482</v>
      </c>
      <c r="H185" s="99">
        <v>60057</v>
      </c>
      <c r="I185" s="98">
        <v>69435</v>
      </c>
      <c r="J185" s="98">
        <v>71232</v>
      </c>
      <c r="K185" s="98">
        <v>88557</v>
      </c>
      <c r="L185" s="49">
        <v>82102</v>
      </c>
      <c r="M185" s="49">
        <v>76617</v>
      </c>
      <c r="N185" s="48">
        <f t="shared" si="49"/>
        <v>964632</v>
      </c>
      <c r="O185" s="114">
        <f t="shared" si="50"/>
        <v>-0.08852090351171438</v>
      </c>
    </row>
    <row r="186" spans="1:15" ht="16.5">
      <c r="A186" s="14" t="s">
        <v>19</v>
      </c>
      <c r="B186" s="49">
        <v>7915</v>
      </c>
      <c r="C186" s="49">
        <v>3678</v>
      </c>
      <c r="D186" s="49">
        <v>1836</v>
      </c>
      <c r="E186" s="49">
        <v>2105</v>
      </c>
      <c r="F186" s="49">
        <v>1527</v>
      </c>
      <c r="G186" s="98">
        <v>2794</v>
      </c>
      <c r="H186" s="98">
        <v>4854</v>
      </c>
      <c r="I186" s="98">
        <v>7460</v>
      </c>
      <c r="J186" s="98">
        <v>5183</v>
      </c>
      <c r="K186" s="98">
        <v>9080</v>
      </c>
      <c r="L186" s="49">
        <v>9401</v>
      </c>
      <c r="M186" s="49">
        <v>6659</v>
      </c>
      <c r="N186" s="48">
        <f t="shared" si="49"/>
        <v>62492</v>
      </c>
      <c r="O186" s="114">
        <f t="shared" si="50"/>
        <v>-0.003460428327672264</v>
      </c>
    </row>
    <row r="187" spans="1:15" ht="16.5">
      <c r="A187" s="14" t="s">
        <v>18</v>
      </c>
      <c r="B187" s="49">
        <f>SUM(B180:B186)</f>
        <v>293230</v>
      </c>
      <c r="C187" s="92">
        <f>SUM(C180:C186)</f>
        <v>193069</v>
      </c>
      <c r="D187" s="92">
        <f aca="true" t="shared" si="51" ref="D187:M187">SUM(D180:D186)</f>
        <v>177152</v>
      </c>
      <c r="E187" s="92">
        <f t="shared" si="51"/>
        <v>167096</v>
      </c>
      <c r="F187" s="92">
        <f t="shared" si="51"/>
        <v>135405</v>
      </c>
      <c r="G187" s="92">
        <f t="shared" si="51"/>
        <v>174610</v>
      </c>
      <c r="H187" s="92">
        <f t="shared" si="51"/>
        <v>198690</v>
      </c>
      <c r="I187" s="92">
        <f t="shared" si="51"/>
        <v>211296</v>
      </c>
      <c r="J187" s="92">
        <f t="shared" si="51"/>
        <v>198051</v>
      </c>
      <c r="K187" s="92">
        <f t="shared" si="51"/>
        <v>255099</v>
      </c>
      <c r="L187" s="92">
        <f t="shared" si="51"/>
        <v>218747</v>
      </c>
      <c r="M187" s="92">
        <f t="shared" si="51"/>
        <v>228359</v>
      </c>
      <c r="N187" s="48">
        <f>SUM(B187:M187)</f>
        <v>2450804</v>
      </c>
      <c r="O187" s="114">
        <f t="shared" si="50"/>
        <v>-0.041074333051227783</v>
      </c>
    </row>
    <row r="188" spans="1:14" ht="16.5">
      <c r="A188" s="28" t="s">
        <v>63</v>
      </c>
      <c r="B188" s="27">
        <f>(B187-B176)/B176</f>
        <v>0</v>
      </c>
      <c r="C188" s="27">
        <f aca="true" t="shared" si="52" ref="C188:N188">(C187-C176)/C176</f>
        <v>0</v>
      </c>
      <c r="D188" s="27">
        <f t="shared" si="52"/>
        <v>0</v>
      </c>
      <c r="E188" s="27">
        <f t="shared" si="52"/>
        <v>0</v>
      </c>
      <c r="F188" s="27">
        <f t="shared" si="52"/>
        <v>0</v>
      </c>
      <c r="G188" s="27">
        <f t="shared" si="52"/>
        <v>0</v>
      </c>
      <c r="H188" s="27">
        <f t="shared" si="52"/>
        <v>0</v>
      </c>
      <c r="I188" s="27">
        <f t="shared" si="52"/>
        <v>8.519580836622838E-05</v>
      </c>
      <c r="J188" s="27">
        <f t="shared" si="52"/>
        <v>0</v>
      </c>
      <c r="K188" s="27">
        <f t="shared" si="52"/>
        <v>0.09025519166086135</v>
      </c>
      <c r="L188" s="27">
        <f t="shared" si="52"/>
        <v>-0.20488308440531708</v>
      </c>
      <c r="M188" s="27">
        <f t="shared" si="52"/>
        <v>-0.23396711236942563</v>
      </c>
      <c r="N188" s="27">
        <f t="shared" si="52"/>
        <v>-0.041074333051227783</v>
      </c>
    </row>
    <row r="190" spans="1:15" ht="16.5">
      <c r="A190" s="13" t="s">
        <v>93</v>
      </c>
      <c r="B190" s="23" t="s">
        <v>6</v>
      </c>
      <c r="C190" s="23" t="s">
        <v>7</v>
      </c>
      <c r="D190" s="23" t="s">
        <v>8</v>
      </c>
      <c r="E190" s="23" t="s">
        <v>9</v>
      </c>
      <c r="F190" s="23" t="s">
        <v>10</v>
      </c>
      <c r="G190" s="23" t="s">
        <v>11</v>
      </c>
      <c r="H190" s="23" t="s">
        <v>12</v>
      </c>
      <c r="I190" s="23" t="s">
        <v>13</v>
      </c>
      <c r="J190" s="23" t="s">
        <v>14</v>
      </c>
      <c r="K190" s="23" t="s">
        <v>15</v>
      </c>
      <c r="L190" s="23" t="s">
        <v>16</v>
      </c>
      <c r="M190" s="23" t="s">
        <v>17</v>
      </c>
      <c r="N190" s="24" t="s">
        <v>18</v>
      </c>
      <c r="O190" s="105" t="s">
        <v>87</v>
      </c>
    </row>
    <row r="191" spans="1:15" ht="16.5">
      <c r="A191" s="14" t="s">
        <v>55</v>
      </c>
      <c r="B191" s="49">
        <v>18751</v>
      </c>
      <c r="C191" s="49">
        <v>18162</v>
      </c>
      <c r="D191" s="49">
        <v>21709</v>
      </c>
      <c r="E191" s="49">
        <v>21606</v>
      </c>
      <c r="F191" s="49">
        <v>6797</v>
      </c>
      <c r="G191" s="98">
        <v>2402</v>
      </c>
      <c r="H191" s="98">
        <v>4651</v>
      </c>
      <c r="I191" s="98">
        <v>5473</v>
      </c>
      <c r="J191" s="98">
        <v>10684</v>
      </c>
      <c r="K191" s="98">
        <v>13062</v>
      </c>
      <c r="L191" s="98">
        <v>19452</v>
      </c>
      <c r="M191" s="49">
        <v>18390</v>
      </c>
      <c r="N191" s="48">
        <f aca="true" t="shared" si="53" ref="N191:N197">SUM(B191:M191)</f>
        <v>161139</v>
      </c>
      <c r="O191" s="114">
        <f aca="true" t="shared" si="54" ref="O191:O198">(N191-N180)/N180</f>
        <v>-0.3190283606120922</v>
      </c>
    </row>
    <row r="192" spans="1:15" ht="16.5">
      <c r="A192" s="14" t="s">
        <v>72</v>
      </c>
      <c r="B192" s="49">
        <v>16324</v>
      </c>
      <c r="C192" s="92">
        <v>35959</v>
      </c>
      <c r="D192" s="49">
        <v>26332</v>
      </c>
      <c r="E192" s="49">
        <v>25886</v>
      </c>
      <c r="F192" s="49">
        <v>18581</v>
      </c>
      <c r="G192" s="98">
        <v>1553</v>
      </c>
      <c r="H192" s="98">
        <v>5642</v>
      </c>
      <c r="I192" s="98">
        <v>17256</v>
      </c>
      <c r="J192" s="98">
        <v>25928</v>
      </c>
      <c r="K192" s="98">
        <v>23964</v>
      </c>
      <c r="L192" s="98">
        <v>28639</v>
      </c>
      <c r="M192" s="49">
        <v>49734</v>
      </c>
      <c r="N192" s="48">
        <f t="shared" si="53"/>
        <v>275798</v>
      </c>
      <c r="O192" s="114">
        <f t="shared" si="54"/>
        <v>-0.0819677587934346</v>
      </c>
    </row>
    <row r="193" spans="1:15" ht="16.5">
      <c r="A193" s="14" t="s">
        <v>57</v>
      </c>
      <c r="B193" s="49">
        <v>8228</v>
      </c>
      <c r="C193" s="49">
        <v>31576</v>
      </c>
      <c r="D193" s="49">
        <v>15199</v>
      </c>
      <c r="E193" s="49">
        <v>15450</v>
      </c>
      <c r="F193" s="49">
        <v>22238</v>
      </c>
      <c r="G193" s="98">
        <v>2630</v>
      </c>
      <c r="H193" s="98">
        <v>1891</v>
      </c>
      <c r="I193" s="98">
        <v>6431</v>
      </c>
      <c r="J193" s="98">
        <v>9810</v>
      </c>
      <c r="K193" s="98">
        <v>12040</v>
      </c>
      <c r="L193" s="98">
        <v>17425</v>
      </c>
      <c r="M193" s="49">
        <v>25596</v>
      </c>
      <c r="N193" s="48">
        <f t="shared" si="53"/>
        <v>168514</v>
      </c>
      <c r="O193" s="114">
        <f t="shared" si="54"/>
        <v>-0.4466369156101101</v>
      </c>
    </row>
    <row r="194" spans="1:15" ht="16.5">
      <c r="A194" s="14" t="s">
        <v>73</v>
      </c>
      <c r="B194" s="49">
        <v>27913</v>
      </c>
      <c r="C194" s="92">
        <v>40416</v>
      </c>
      <c r="D194" s="49">
        <v>30957</v>
      </c>
      <c r="E194" s="49">
        <v>29620</v>
      </c>
      <c r="F194" s="49">
        <v>20222</v>
      </c>
      <c r="G194" s="98">
        <v>0</v>
      </c>
      <c r="H194" s="98">
        <v>7004</v>
      </c>
      <c r="I194" s="98">
        <v>12710</v>
      </c>
      <c r="J194" s="98">
        <v>17615</v>
      </c>
      <c r="K194" s="98">
        <v>26379</v>
      </c>
      <c r="L194" s="98">
        <v>29954</v>
      </c>
      <c r="M194" s="49">
        <v>30607</v>
      </c>
      <c r="N194" s="48">
        <f t="shared" si="53"/>
        <v>273397</v>
      </c>
      <c r="O194" s="114">
        <f t="shared" si="54"/>
        <v>-0.27504361983655157</v>
      </c>
    </row>
    <row r="195" spans="1:15" ht="16.5">
      <c r="A195" s="14" t="s">
        <v>59</v>
      </c>
      <c r="B195" s="49">
        <v>12031</v>
      </c>
      <c r="C195" s="49">
        <v>18929</v>
      </c>
      <c r="D195" s="49">
        <v>13036</v>
      </c>
      <c r="E195" s="49">
        <v>15231</v>
      </c>
      <c r="F195" s="49">
        <v>6038</v>
      </c>
      <c r="G195" s="98">
        <v>0</v>
      </c>
      <c r="H195" s="98">
        <v>1366</v>
      </c>
      <c r="I195" s="98">
        <v>2495</v>
      </c>
      <c r="J195" s="98">
        <v>4715</v>
      </c>
      <c r="K195" s="98">
        <v>10200</v>
      </c>
      <c r="L195" s="98">
        <v>17853</v>
      </c>
      <c r="M195" s="49">
        <v>28811</v>
      </c>
      <c r="N195" s="48">
        <f t="shared" si="53"/>
        <v>130705</v>
      </c>
      <c r="O195" s="114">
        <f t="shared" si="54"/>
        <v>-0.3623430921518024</v>
      </c>
    </row>
    <row r="196" spans="1:15" ht="16.5">
      <c r="A196" s="18" t="s">
        <v>31</v>
      </c>
      <c r="B196" s="49">
        <v>110025</v>
      </c>
      <c r="C196" s="92">
        <v>152563</v>
      </c>
      <c r="D196" s="49">
        <v>128216</v>
      </c>
      <c r="E196" s="49">
        <v>126161</v>
      </c>
      <c r="F196" s="49">
        <v>69861</v>
      </c>
      <c r="G196" s="99">
        <v>14804</v>
      </c>
      <c r="H196" s="99">
        <v>25180</v>
      </c>
      <c r="I196" s="98">
        <v>28236</v>
      </c>
      <c r="J196" s="98">
        <v>76296</v>
      </c>
      <c r="K196" s="98">
        <v>101960</v>
      </c>
      <c r="L196" s="49">
        <v>102529</v>
      </c>
      <c r="M196" s="49">
        <v>133041</v>
      </c>
      <c r="N196" s="48">
        <f t="shared" si="53"/>
        <v>1068872</v>
      </c>
      <c r="O196" s="114">
        <f t="shared" si="54"/>
        <v>0.10806193449937386</v>
      </c>
    </row>
    <row r="197" spans="1:15" ht="16.5">
      <c r="A197" s="14" t="s">
        <v>19</v>
      </c>
      <c r="B197" s="49">
        <v>3580</v>
      </c>
      <c r="C197" s="49">
        <v>8834</v>
      </c>
      <c r="D197" s="49">
        <v>5037</v>
      </c>
      <c r="E197" s="49">
        <v>7905</v>
      </c>
      <c r="F197" s="49">
        <v>2989</v>
      </c>
      <c r="G197" s="98">
        <v>0</v>
      </c>
      <c r="H197" s="98">
        <v>0</v>
      </c>
      <c r="I197" s="98">
        <v>1176</v>
      </c>
      <c r="J197" s="98">
        <v>1753</v>
      </c>
      <c r="K197" s="98">
        <v>5122</v>
      </c>
      <c r="L197" s="49">
        <v>9436</v>
      </c>
      <c r="M197" s="49">
        <v>7784</v>
      </c>
      <c r="N197" s="48">
        <f t="shared" si="53"/>
        <v>53616</v>
      </c>
      <c r="O197" s="114">
        <f t="shared" si="54"/>
        <v>-0.142034180375088</v>
      </c>
    </row>
    <row r="198" spans="1:15" ht="16.5">
      <c r="A198" s="14" t="s">
        <v>18</v>
      </c>
      <c r="B198" s="49">
        <f aca="true" t="shared" si="55" ref="B198:J198">SUM(B191:B197)</f>
        <v>196852</v>
      </c>
      <c r="C198" s="92">
        <f t="shared" si="55"/>
        <v>306439</v>
      </c>
      <c r="D198" s="49">
        <f t="shared" si="55"/>
        <v>240486</v>
      </c>
      <c r="E198" s="49">
        <f t="shared" si="55"/>
        <v>241859</v>
      </c>
      <c r="F198" s="48">
        <f t="shared" si="55"/>
        <v>146726</v>
      </c>
      <c r="G198" s="48">
        <f t="shared" si="55"/>
        <v>21389</v>
      </c>
      <c r="H198" s="48">
        <f t="shared" si="55"/>
        <v>45734</v>
      </c>
      <c r="I198" s="48">
        <f t="shared" si="55"/>
        <v>73777</v>
      </c>
      <c r="J198" s="48">
        <f t="shared" si="55"/>
        <v>146801</v>
      </c>
      <c r="K198" s="48">
        <f>SUM(K191:K197)</f>
        <v>192727</v>
      </c>
      <c r="L198" s="48">
        <f>SUM(L191:L197)</f>
        <v>225288</v>
      </c>
      <c r="M198" s="48">
        <f>SUM(M191:M197)</f>
        <v>293963</v>
      </c>
      <c r="N198" s="48">
        <f>SUM(B198:M198)</f>
        <v>2132041</v>
      </c>
      <c r="O198" s="114">
        <f t="shared" si="54"/>
        <v>-0.1300646644937743</v>
      </c>
    </row>
    <row r="199" spans="1:14" ht="16.5">
      <c r="A199" s="28" t="s">
        <v>63</v>
      </c>
      <c r="B199" s="27">
        <f>(B198-B187)/B187</f>
        <v>-0.32867714763155204</v>
      </c>
      <c r="C199" s="27">
        <f aca="true" t="shared" si="56" ref="C199:N199">(C198-C187)/C187</f>
        <v>0.5871993950349357</v>
      </c>
      <c r="D199" s="27">
        <f t="shared" si="56"/>
        <v>0.35751219291907516</v>
      </c>
      <c r="E199" s="27">
        <f t="shared" si="56"/>
        <v>0.447425432086944</v>
      </c>
      <c r="F199" s="27">
        <f t="shared" si="56"/>
        <v>0.0836084339573871</v>
      </c>
      <c r="G199" s="27">
        <f t="shared" si="56"/>
        <v>-0.8775041521104175</v>
      </c>
      <c r="H199" s="27">
        <f t="shared" si="56"/>
        <v>-0.7698223363027832</v>
      </c>
      <c r="I199" s="27">
        <f t="shared" si="56"/>
        <v>-0.6508357943359079</v>
      </c>
      <c r="J199" s="27">
        <f t="shared" si="56"/>
        <v>-0.25877173051385755</v>
      </c>
      <c r="K199" s="27">
        <f t="shared" si="56"/>
        <v>-0.24450115445376108</v>
      </c>
      <c r="L199" s="27">
        <f t="shared" si="56"/>
        <v>0.029902124371991388</v>
      </c>
      <c r="M199" s="27">
        <f t="shared" si="56"/>
        <v>0.28728449502756626</v>
      </c>
      <c r="N199" s="27">
        <f t="shared" si="56"/>
        <v>-0.1300646644937743</v>
      </c>
    </row>
    <row r="201" spans="1:15" ht="16.5">
      <c r="A201" s="13" t="s">
        <v>95</v>
      </c>
      <c r="B201" s="23" t="s">
        <v>6</v>
      </c>
      <c r="C201" s="23" t="s">
        <v>7</v>
      </c>
      <c r="D201" s="23" t="s">
        <v>8</v>
      </c>
      <c r="E201" s="23" t="s">
        <v>9</v>
      </c>
      <c r="F201" s="23" t="s">
        <v>10</v>
      </c>
      <c r="G201" s="23" t="s">
        <v>11</v>
      </c>
      <c r="H201" s="23" t="s">
        <v>12</v>
      </c>
      <c r="I201" s="23" t="s">
        <v>13</v>
      </c>
      <c r="J201" s="23" t="s">
        <v>14</v>
      </c>
      <c r="K201" s="23" t="s">
        <v>15</v>
      </c>
      <c r="L201" s="23" t="s">
        <v>16</v>
      </c>
      <c r="M201" s="23" t="s">
        <v>17</v>
      </c>
      <c r="N201" s="24" t="s">
        <v>18</v>
      </c>
      <c r="O201" s="105" t="s">
        <v>87</v>
      </c>
    </row>
    <row r="202" spans="1:15" ht="16.5">
      <c r="A202" s="14" t="s">
        <v>96</v>
      </c>
      <c r="B202" s="49">
        <v>12372</v>
      </c>
      <c r="C202" s="49">
        <v>15086</v>
      </c>
      <c r="D202" s="49">
        <v>14973</v>
      </c>
      <c r="E202" s="49">
        <v>13001</v>
      </c>
      <c r="F202" s="49">
        <v>4336</v>
      </c>
      <c r="G202" s="98">
        <v>5518</v>
      </c>
      <c r="H202" s="98">
        <v>14033</v>
      </c>
      <c r="I202" s="98">
        <v>16564</v>
      </c>
      <c r="J202" s="98">
        <v>24490</v>
      </c>
      <c r="K202" s="98">
        <v>20296</v>
      </c>
      <c r="L202" s="98">
        <v>12849</v>
      </c>
      <c r="M202" s="49">
        <v>15594</v>
      </c>
      <c r="N202" s="48">
        <f aca="true" t="shared" si="57" ref="N202:N207">SUM(B202:M202)</f>
        <v>169112</v>
      </c>
      <c r="O202" s="114">
        <f aca="true" t="shared" si="58" ref="O202:O207">(N202-N191)/N191</f>
        <v>0.049479021217706455</v>
      </c>
    </row>
    <row r="203" spans="1:15" ht="16.5">
      <c r="A203" s="14" t="s">
        <v>72</v>
      </c>
      <c r="B203" s="49">
        <v>13802</v>
      </c>
      <c r="C203" s="92">
        <v>36878</v>
      </c>
      <c r="D203" s="49">
        <v>25697</v>
      </c>
      <c r="E203" s="49">
        <v>26113</v>
      </c>
      <c r="F203" s="49">
        <v>12684</v>
      </c>
      <c r="G203" s="98">
        <v>17931</v>
      </c>
      <c r="H203" s="98">
        <v>29667</v>
      </c>
      <c r="I203" s="98">
        <v>30605</v>
      </c>
      <c r="J203" s="98">
        <v>27493</v>
      </c>
      <c r="K203" s="98">
        <v>28291</v>
      </c>
      <c r="L203" s="98">
        <v>29930</v>
      </c>
      <c r="M203" s="49">
        <v>38136</v>
      </c>
      <c r="N203" s="48">
        <f t="shared" si="57"/>
        <v>317227</v>
      </c>
      <c r="O203" s="114">
        <f t="shared" si="58"/>
        <v>0.1502150124366384</v>
      </c>
    </row>
    <row r="204" spans="1:15" ht="16.5">
      <c r="A204" s="14" t="s">
        <v>57</v>
      </c>
      <c r="B204" s="49">
        <v>28988</v>
      </c>
      <c r="C204" s="49">
        <v>31420</v>
      </c>
      <c r="D204" s="49">
        <v>18081</v>
      </c>
      <c r="E204" s="49">
        <v>25486</v>
      </c>
      <c r="F204" s="49">
        <v>16254</v>
      </c>
      <c r="G204" s="98">
        <v>15606</v>
      </c>
      <c r="H204" s="98">
        <v>29641</v>
      </c>
      <c r="I204" s="98">
        <v>26094</v>
      </c>
      <c r="J204" s="98">
        <v>23307</v>
      </c>
      <c r="K204" s="98">
        <v>31239</v>
      </c>
      <c r="L204" s="98">
        <v>24201</v>
      </c>
      <c r="M204" s="49">
        <v>34431</v>
      </c>
      <c r="N204" s="48">
        <f t="shared" si="57"/>
        <v>304748</v>
      </c>
      <c r="O204" s="114">
        <f t="shared" si="58"/>
        <v>0.8084432154005009</v>
      </c>
    </row>
    <row r="205" spans="1:15" ht="16.5">
      <c r="A205" s="14" t="s">
        <v>73</v>
      </c>
      <c r="B205" s="49">
        <v>25861</v>
      </c>
      <c r="C205" s="92">
        <v>43699</v>
      </c>
      <c r="D205" s="49">
        <v>29544</v>
      </c>
      <c r="E205" s="49">
        <v>31688</v>
      </c>
      <c r="F205" s="49">
        <v>26779</v>
      </c>
      <c r="G205" s="98">
        <v>28912</v>
      </c>
      <c r="H205" s="98">
        <v>28001</v>
      </c>
      <c r="I205" s="98">
        <v>23220</v>
      </c>
      <c r="J205" s="98">
        <v>25933</v>
      </c>
      <c r="K205" s="98">
        <v>35302</v>
      </c>
      <c r="L205" s="98">
        <v>32575</v>
      </c>
      <c r="M205" s="49">
        <v>34528</v>
      </c>
      <c r="N205" s="48">
        <f t="shared" si="57"/>
        <v>366042</v>
      </c>
      <c r="O205" s="114">
        <f t="shared" si="58"/>
        <v>0.3388661909238214</v>
      </c>
    </row>
    <row r="206" spans="1:15" ht="16.5">
      <c r="A206" s="14" t="s">
        <v>59</v>
      </c>
      <c r="B206" s="49">
        <v>10975</v>
      </c>
      <c r="C206" s="49">
        <v>18681</v>
      </c>
      <c r="D206" s="49">
        <v>18729</v>
      </c>
      <c r="E206" s="49">
        <v>16329</v>
      </c>
      <c r="F206" s="49">
        <v>2869</v>
      </c>
      <c r="G206" s="98">
        <v>3135</v>
      </c>
      <c r="H206" s="98">
        <v>7321</v>
      </c>
      <c r="I206" s="98">
        <v>7723</v>
      </c>
      <c r="J206" s="98">
        <v>10007</v>
      </c>
      <c r="K206" s="98">
        <v>15946</v>
      </c>
      <c r="L206" s="98">
        <v>18287</v>
      </c>
      <c r="M206" s="49">
        <v>23114</v>
      </c>
      <c r="N206" s="48">
        <f t="shared" si="57"/>
        <v>153116</v>
      </c>
      <c r="O206" s="114">
        <f t="shared" si="58"/>
        <v>0.1714624536169236</v>
      </c>
    </row>
    <row r="207" spans="1:15" ht="16.5">
      <c r="A207" s="18" t="s">
        <v>31</v>
      </c>
      <c r="B207" s="49">
        <v>126061</v>
      </c>
      <c r="C207" s="92">
        <v>140292</v>
      </c>
      <c r="D207" s="49">
        <v>127631</v>
      </c>
      <c r="E207" s="49">
        <v>182513</v>
      </c>
      <c r="F207" s="49">
        <v>165388</v>
      </c>
      <c r="G207" s="99">
        <v>162300</v>
      </c>
      <c r="H207" s="99">
        <v>158082</v>
      </c>
      <c r="I207" s="98">
        <v>142314</v>
      </c>
      <c r="J207" s="98">
        <v>167675</v>
      </c>
      <c r="K207" s="98">
        <v>183042</v>
      </c>
      <c r="L207" s="49">
        <v>149105</v>
      </c>
      <c r="M207" s="49">
        <v>84027</v>
      </c>
      <c r="N207" s="48">
        <f t="shared" si="57"/>
        <v>1788430</v>
      </c>
      <c r="O207" s="114">
        <f t="shared" si="58"/>
        <v>0.6731937968250642</v>
      </c>
    </row>
    <row r="208" spans="1:15" ht="16.5">
      <c r="A208" s="14" t="s">
        <v>18</v>
      </c>
      <c r="B208" s="49">
        <f aca="true" t="shared" si="59" ref="B208:M208">SUM(B202:B207)</f>
        <v>218059</v>
      </c>
      <c r="C208" s="92">
        <f t="shared" si="59"/>
        <v>286056</v>
      </c>
      <c r="D208" s="49">
        <f t="shared" si="59"/>
        <v>234655</v>
      </c>
      <c r="E208" s="49">
        <f t="shared" si="59"/>
        <v>295130</v>
      </c>
      <c r="F208" s="48">
        <f t="shared" si="59"/>
        <v>228310</v>
      </c>
      <c r="G208" s="48">
        <f t="shared" si="59"/>
        <v>233402</v>
      </c>
      <c r="H208" s="48">
        <f t="shared" si="59"/>
        <v>266745</v>
      </c>
      <c r="I208" s="48">
        <f t="shared" si="59"/>
        <v>246520</v>
      </c>
      <c r="J208" s="48">
        <f t="shared" si="59"/>
        <v>278905</v>
      </c>
      <c r="K208" s="48">
        <f t="shared" si="59"/>
        <v>314116</v>
      </c>
      <c r="L208" s="48">
        <f t="shared" si="59"/>
        <v>266947</v>
      </c>
      <c r="M208" s="48">
        <f t="shared" si="59"/>
        <v>229830</v>
      </c>
      <c r="N208" s="48">
        <f>SUM(B208:M208)</f>
        <v>3098675</v>
      </c>
      <c r="O208" s="114">
        <f>(N208-N198)/N198</f>
        <v>0.45338433923175026</v>
      </c>
    </row>
    <row r="209" spans="1:15" ht="16.5">
      <c r="A209" s="28" t="s">
        <v>63</v>
      </c>
      <c r="B209" s="27">
        <f aca="true" t="shared" si="60" ref="B209:N209">(B208-B198)/B198</f>
        <v>0.1077306809176437</v>
      </c>
      <c r="C209" s="27">
        <f t="shared" si="60"/>
        <v>-0.06651568501398321</v>
      </c>
      <c r="D209" s="27">
        <f t="shared" si="60"/>
        <v>-0.024246733697595703</v>
      </c>
      <c r="E209" s="27">
        <f t="shared" si="60"/>
        <v>0.2202564303995303</v>
      </c>
      <c r="F209" s="27">
        <f t="shared" si="60"/>
        <v>0.5560296062047626</v>
      </c>
      <c r="G209" s="27">
        <f t="shared" si="60"/>
        <v>9.912244611716302</v>
      </c>
      <c r="H209" s="27">
        <f t="shared" si="60"/>
        <v>4.832531595749333</v>
      </c>
      <c r="I209" s="27">
        <f t="shared" si="60"/>
        <v>2.341420767990024</v>
      </c>
      <c r="J209" s="27">
        <f t="shared" si="60"/>
        <v>0.8998848781684049</v>
      </c>
      <c r="K209" s="27">
        <f t="shared" si="60"/>
        <v>0.629849476202089</v>
      </c>
      <c r="L209" s="27">
        <f t="shared" si="60"/>
        <v>0.1849144206526757</v>
      </c>
      <c r="M209" s="27">
        <f t="shared" si="60"/>
        <v>-0.218166912162415</v>
      </c>
      <c r="N209" s="27">
        <f t="shared" si="60"/>
        <v>0.45338433923175026</v>
      </c>
      <c r="O209" s="114"/>
    </row>
    <row r="211" spans="1:15" ht="16.5">
      <c r="A211" s="13" t="s">
        <v>100</v>
      </c>
      <c r="B211" s="23" t="s">
        <v>6</v>
      </c>
      <c r="C211" s="23" t="s">
        <v>7</v>
      </c>
      <c r="D211" s="23" t="s">
        <v>8</v>
      </c>
      <c r="E211" s="23" t="s">
        <v>9</v>
      </c>
      <c r="F211" s="23" t="s">
        <v>10</v>
      </c>
      <c r="G211" s="23" t="s">
        <v>11</v>
      </c>
      <c r="H211" s="23" t="s">
        <v>12</v>
      </c>
      <c r="I211" s="23" t="s">
        <v>13</v>
      </c>
      <c r="J211" s="23" t="s">
        <v>14</v>
      </c>
      <c r="K211" s="23" t="s">
        <v>15</v>
      </c>
      <c r="L211" s="23" t="s">
        <v>16</v>
      </c>
      <c r="M211" s="23" t="s">
        <v>17</v>
      </c>
      <c r="N211" s="24" t="s">
        <v>18</v>
      </c>
      <c r="O211" s="105" t="s">
        <v>87</v>
      </c>
    </row>
    <row r="212" spans="1:15" ht="16.5">
      <c r="A212" s="14" t="s">
        <v>96</v>
      </c>
      <c r="B212" s="49">
        <v>20150</v>
      </c>
      <c r="C212" s="49">
        <v>12985</v>
      </c>
      <c r="D212" s="49">
        <v>13085</v>
      </c>
      <c r="E212" s="49">
        <v>21509</v>
      </c>
      <c r="F212" s="49">
        <v>11965</v>
      </c>
      <c r="G212" s="98">
        <v>16046</v>
      </c>
      <c r="H212" s="98">
        <v>17193</v>
      </c>
      <c r="I212" s="98">
        <v>13599</v>
      </c>
      <c r="J212" s="98">
        <v>13910</v>
      </c>
      <c r="K212" s="98">
        <v>18963</v>
      </c>
      <c r="L212" s="98">
        <v>17298</v>
      </c>
      <c r="M212" s="49">
        <v>18773</v>
      </c>
      <c r="N212" s="48">
        <f aca="true" t="shared" si="61" ref="N212:N217">SUM(B212:M212)</f>
        <v>195476</v>
      </c>
      <c r="O212" s="114">
        <f>(N212-N202)/N202</f>
        <v>0.15589668385448696</v>
      </c>
    </row>
    <row r="213" spans="1:15" ht="16.5">
      <c r="A213" s="14" t="s">
        <v>72</v>
      </c>
      <c r="B213" s="49">
        <v>25799</v>
      </c>
      <c r="C213" s="92">
        <v>18936</v>
      </c>
      <c r="D213" s="49">
        <v>23811</v>
      </c>
      <c r="E213" s="49">
        <v>21178</v>
      </c>
      <c r="F213" s="49">
        <v>18142</v>
      </c>
      <c r="G213" s="98">
        <v>17436</v>
      </c>
      <c r="H213" s="98">
        <v>21834</v>
      </c>
      <c r="I213" s="98">
        <v>25303</v>
      </c>
      <c r="J213" s="98">
        <v>26159</v>
      </c>
      <c r="K213" s="98">
        <v>38137</v>
      </c>
      <c r="L213" s="98">
        <v>37575</v>
      </c>
      <c r="M213" s="49">
        <v>47371</v>
      </c>
      <c r="N213" s="48">
        <f t="shared" si="61"/>
        <v>321681</v>
      </c>
      <c r="O213" s="114">
        <f>(N213-N203)/N203</f>
        <v>0.014040419005948422</v>
      </c>
    </row>
    <row r="214" spans="1:15" ht="16.5">
      <c r="A214" s="14" t="s">
        <v>57</v>
      </c>
      <c r="B214" s="49">
        <v>27547</v>
      </c>
      <c r="C214" s="49">
        <v>22300</v>
      </c>
      <c r="D214" s="49">
        <v>17267</v>
      </c>
      <c r="E214" s="49">
        <v>24171</v>
      </c>
      <c r="F214" s="49">
        <v>23876</v>
      </c>
      <c r="G214" s="98">
        <v>15140</v>
      </c>
      <c r="H214" s="98">
        <v>24994</v>
      </c>
      <c r="I214" s="98">
        <v>22220</v>
      </c>
      <c r="J214" s="98">
        <v>15851</v>
      </c>
      <c r="K214" s="98">
        <v>20245</v>
      </c>
      <c r="L214" s="98">
        <v>24398</v>
      </c>
      <c r="M214" s="49">
        <v>26426</v>
      </c>
      <c r="N214" s="48">
        <f t="shared" si="61"/>
        <v>264435</v>
      </c>
      <c r="O214" s="114">
        <f>(N214-N204)/N204</f>
        <v>-0.1322830666649166</v>
      </c>
    </row>
    <row r="215" spans="1:15" ht="16.5">
      <c r="A215" s="14" t="s">
        <v>73</v>
      </c>
      <c r="B215" s="49">
        <v>54482</v>
      </c>
      <c r="C215" s="92">
        <v>44700</v>
      </c>
      <c r="D215" s="49">
        <v>36120</v>
      </c>
      <c r="E215" s="49">
        <v>45958</v>
      </c>
      <c r="F215" s="49">
        <v>37617</v>
      </c>
      <c r="G215" s="98">
        <v>27602</v>
      </c>
      <c r="H215" s="98">
        <v>22336</v>
      </c>
      <c r="I215" s="98">
        <v>23026</v>
      </c>
      <c r="J215" s="98">
        <v>21528</v>
      </c>
      <c r="K215" s="98">
        <v>36205</v>
      </c>
      <c r="L215" s="98">
        <v>29859</v>
      </c>
      <c r="M215" s="49">
        <v>34355</v>
      </c>
      <c r="N215" s="48">
        <f t="shared" si="61"/>
        <v>413788</v>
      </c>
      <c r="O215" s="114">
        <f>(N215-N205)/N205</f>
        <v>0.13043858355052151</v>
      </c>
    </row>
    <row r="216" spans="1:15" ht="16.5">
      <c r="A216" s="14" t="s">
        <v>59</v>
      </c>
      <c r="B216" s="49">
        <v>24747</v>
      </c>
      <c r="C216" s="49">
        <v>16531</v>
      </c>
      <c r="D216" s="49">
        <v>15752</v>
      </c>
      <c r="E216" s="49">
        <v>20180</v>
      </c>
      <c r="F216" s="49">
        <v>20916</v>
      </c>
      <c r="G216" s="98">
        <v>21099</v>
      </c>
      <c r="H216" s="98">
        <v>8808</v>
      </c>
      <c r="I216" s="98">
        <v>9927</v>
      </c>
      <c r="J216" s="98">
        <v>11807</v>
      </c>
      <c r="K216" s="98">
        <v>14127</v>
      </c>
      <c r="L216" s="98">
        <v>19855</v>
      </c>
      <c r="M216" s="49">
        <v>24730</v>
      </c>
      <c r="N216" s="48">
        <f t="shared" si="61"/>
        <v>208479</v>
      </c>
      <c r="O216" s="114">
        <f>(N216-N206)/N206</f>
        <v>0.36157553750097965</v>
      </c>
    </row>
    <row r="217" spans="1:15" ht="16.5">
      <c r="A217" s="18" t="s">
        <v>31</v>
      </c>
      <c r="B217" s="49">
        <v>132089</v>
      </c>
      <c r="C217" s="92">
        <v>101460</v>
      </c>
      <c r="D217" s="49">
        <v>81246</v>
      </c>
      <c r="E217" s="49">
        <v>88341</v>
      </c>
      <c r="F217" s="49">
        <v>74173</v>
      </c>
      <c r="G217" s="99">
        <v>66217</v>
      </c>
      <c r="H217" s="99">
        <v>69622</v>
      </c>
      <c r="I217" s="98">
        <v>60705</v>
      </c>
      <c r="J217" s="98">
        <v>73210</v>
      </c>
      <c r="K217" s="98">
        <v>95124</v>
      </c>
      <c r="L217" s="49">
        <v>87893</v>
      </c>
      <c r="M217" s="49">
        <v>104229</v>
      </c>
      <c r="N217" s="48">
        <f t="shared" si="61"/>
        <v>1034309</v>
      </c>
      <c r="O217" s="114">
        <f>(N217-N207)/N207</f>
        <v>-0.4216664896026123</v>
      </c>
    </row>
    <row r="218" spans="1:15" ht="16.5">
      <c r="A218" s="14" t="s">
        <v>18</v>
      </c>
      <c r="B218" s="49">
        <f aca="true" t="shared" si="62" ref="B218:M218">SUM(B212:B217)</f>
        <v>284814</v>
      </c>
      <c r="C218" s="92">
        <f t="shared" si="62"/>
        <v>216912</v>
      </c>
      <c r="D218" s="49">
        <f t="shared" si="62"/>
        <v>187281</v>
      </c>
      <c r="E218" s="49">
        <f t="shared" si="62"/>
        <v>221337</v>
      </c>
      <c r="F218" s="48">
        <f t="shared" si="62"/>
        <v>186689</v>
      </c>
      <c r="G218" s="48">
        <f t="shared" si="62"/>
        <v>163540</v>
      </c>
      <c r="H218" s="48">
        <f t="shared" si="62"/>
        <v>164787</v>
      </c>
      <c r="I218" s="48">
        <f t="shared" si="62"/>
        <v>154780</v>
      </c>
      <c r="J218" s="48">
        <f t="shared" si="62"/>
        <v>162465</v>
      </c>
      <c r="K218" s="48">
        <f t="shared" si="62"/>
        <v>222801</v>
      </c>
      <c r="L218" s="48">
        <f t="shared" si="62"/>
        <v>216878</v>
      </c>
      <c r="M218" s="48">
        <f t="shared" si="62"/>
        <v>255884</v>
      </c>
      <c r="N218" s="48">
        <f>SUM(B218:M218)</f>
        <v>2438168</v>
      </c>
      <c r="O218" s="114">
        <f>(N218-N208)/N208</f>
        <v>-0.21315788199795074</v>
      </c>
    </row>
    <row r="219" spans="1:15" ht="16.5">
      <c r="A219" s="28" t="s">
        <v>63</v>
      </c>
      <c r="B219" s="27">
        <f aca="true" t="shared" si="63" ref="B219:N219">(B218-B208)/B208</f>
        <v>0.306132743890415</v>
      </c>
      <c r="C219" s="27">
        <f t="shared" si="63"/>
        <v>-0.24171490896887324</v>
      </c>
      <c r="D219" s="27">
        <f t="shared" si="63"/>
        <v>-0.20188787794847754</v>
      </c>
      <c r="E219" s="27">
        <f t="shared" si="63"/>
        <v>-0.2500355775421001</v>
      </c>
      <c r="F219" s="27">
        <f t="shared" si="63"/>
        <v>-0.18230038106083835</v>
      </c>
      <c r="G219" s="27">
        <f t="shared" si="63"/>
        <v>-0.29932048568564107</v>
      </c>
      <c r="H219" s="27">
        <f t="shared" si="63"/>
        <v>-0.38223021987291234</v>
      </c>
      <c r="I219" s="27">
        <f t="shared" si="63"/>
        <v>-0.3721401914651955</v>
      </c>
      <c r="J219" s="27">
        <f t="shared" si="63"/>
        <v>-0.41748982628493575</v>
      </c>
      <c r="K219" s="27">
        <f t="shared" si="63"/>
        <v>-0.29070470781494734</v>
      </c>
      <c r="L219" s="27">
        <f t="shared" si="63"/>
        <v>-0.18756157589334213</v>
      </c>
      <c r="M219" s="27">
        <f t="shared" si="63"/>
        <v>0.11336205021102554</v>
      </c>
      <c r="N219" s="27">
        <f t="shared" si="63"/>
        <v>-0.21315788199795074</v>
      </c>
      <c r="O219" s="114"/>
    </row>
  </sheetData>
  <sheetProtection/>
  <mergeCells count="1">
    <mergeCell ref="A1:O1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17" r:id="rId2"/>
  <headerFooter alignWithMargins="0">
    <oddFooter>&amp;R西拉雅各年度總遊客人數年統計表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siraya-nsa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sclin</dc:creator>
  <cp:keywords/>
  <dc:description/>
  <cp:lastModifiedBy>蕭羽佐</cp:lastModifiedBy>
  <cp:lastPrinted>2019-02-13T02:24:34Z</cp:lastPrinted>
  <dcterms:created xsi:type="dcterms:W3CDTF">2009-09-09T01:58:55Z</dcterms:created>
  <dcterms:modified xsi:type="dcterms:W3CDTF">2024-01-18T08:36:13Z</dcterms:modified>
  <cp:category/>
  <cp:version/>
  <cp:contentType/>
  <cp:contentStatus/>
</cp:coreProperties>
</file>